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60" tabRatio="500"/>
  </bookViews>
  <sheets>
    <sheet name="CRER" sheetId="1" r:id="rId1"/>
  </sheets>
  <definedNames>
    <definedName name="_xlnm._FilterDatabase" localSheetId="0" hidden="1">CRER!$B$55:$L$59</definedName>
    <definedName name="_xlnm.Print_Area" localSheetId="0">CRER!$B$1:$W$67</definedName>
    <definedName name="_xlnm.Print_Titles" localSheetId="0">CRER!$54:$55</definedName>
  </definedNames>
  <calcPr calcId="144525"/>
</workbook>
</file>

<file path=xl/comments1.xml><?xml version="1.0" encoding="utf-8"?>
<comments xmlns="http://schemas.openxmlformats.org/spreadsheetml/2006/main">
  <authors>
    <author>Autor desconhecido</author>
  </authors>
  <commentList>
    <comment ref="C22" authorId="0">
      <text>
        <r>
          <rPr>
            <sz val="10"/>
            <rFont val="Arial"/>
            <charset val="134"/>
          </rPr>
          <t>R$ 17.683.095,60 Custeio + R$ 167.723,57 Residência + R$  59.841,36 Servidores + R$ 313.101,72 11º Apostilamento Jan25</t>
        </r>
      </text>
    </comment>
    <comment ref="D22" authorId="0">
      <text>
        <r>
          <rPr>
            <sz val="10"/>
            <rFont val="Arial"/>
            <charset val="134"/>
          </rPr>
          <t>R$ 17.683.095,60 Custeio + R$ 79.031,99 custeio diverso +preceptores + R$ 313.101,72 11º Apostilamento Jan25</t>
        </r>
      </text>
    </comment>
    <comment ref="E22" authorId="0">
      <text>
        <r>
          <rPr>
            <sz val="10"/>
            <rFont val="Arial"/>
            <charset val="134"/>
          </rPr>
          <t xml:space="preserve">Custeio Jan25 R$ 17.683.095,60 + R$ 23.825,01 Residência Jan25 a Jun25 anulado parcial Custeio Jan25 +  R$19.536.364,23 Custeio Fev-Dez25 + R$ 12.931.029,36 Custeio Fev25 </t>
        </r>
      </text>
    </comment>
    <comment ref="M22" authorId="0">
      <text>
        <r>
          <rPr>
            <sz val="10"/>
            <rFont val="Arial"/>
            <charset val="134"/>
          </rPr>
          <t xml:space="preserve">R$ 16.483.095,60 Custeio parcial Jan25 </t>
        </r>
      </text>
    </comment>
    <comment ref="Q22" authorId="0">
      <text>
        <r>
          <rPr>
            <sz val="10"/>
            <rFont val="Arial"/>
            <charset val="134"/>
          </rPr>
          <t>DARE QUITADO em 29/01/25 - referente à restituição de investimento SEI 202300010045868 / 70043170</t>
        </r>
      </text>
    </comment>
    <comment ref="S22" authorId="0">
      <text>
        <r>
          <rPr>
            <sz val="10"/>
            <rFont val="Arial"/>
            <charset val="134"/>
          </rPr>
          <t>R$ 56.445,28 Custeio consolidado DEZ24 + R$ 20.921,60custeio diverso e gratificação  preceptores DEZ24</t>
        </r>
      </text>
    </comment>
    <comment ref="U22" authorId="0">
      <text>
        <r>
          <rPr>
            <sz val="10"/>
            <rFont val="Arial"/>
            <charset val="134"/>
          </rPr>
          <t>10º Apostilamento DEZ24</t>
        </r>
      </text>
    </comment>
    <comment ref="C23" authorId="0">
      <text>
        <r>
          <rPr>
            <sz val="10"/>
            <rFont val="Arial"/>
            <charset val="134"/>
          </rPr>
          <t>R$ 17.683.095,60 Custeio + R$ 167.723,57 Residência + R$ 59.841,36 Servidores + R$ 322.154,73 12ºApostilamnento FEV25</t>
        </r>
      </text>
    </comment>
    <comment ref="D23" authorId="0">
      <text>
        <r>
          <rPr>
            <sz val="10"/>
            <rFont val="Arial"/>
            <charset val="134"/>
          </rPr>
          <t>R$ 17.683.095,60 Custeio + R$ 79.031,99 Preceptores e Custeio diverso + R$ 322.154,73 12º Apostilamento FEV25</t>
        </r>
      </text>
    </comment>
    <comment ref="E23" authorId="0">
      <text>
        <r>
          <rPr>
            <sz val="10"/>
            <rFont val="Arial"/>
            <charset val="134"/>
          </rPr>
          <t>R$ 1.200.00,00 + R$ 313.101,72 11º Apostilamento Jan25</t>
        </r>
      </text>
    </comment>
    <comment ref="F23" authorId="0">
      <text>
        <r>
          <rPr>
            <sz val="10"/>
            <rFont val="Arial"/>
            <charset val="134"/>
          </rPr>
          <t>Investimento SEI 202400010050852</t>
        </r>
      </text>
    </comment>
    <comment ref="M23" authorId="0">
      <text>
        <r>
          <rPr>
            <sz val="10"/>
            <rFont val="Arial"/>
            <charset val="134"/>
          </rPr>
          <t>R$ 1.776.033,12 + 1.776.033,12 + 12.931.029,36 Custeio parcial FEV25</t>
        </r>
      </text>
    </comment>
    <comment ref="U23" authorId="0">
      <text>
        <r>
          <rPr>
            <sz val="10"/>
            <rFont val="Arial"/>
            <charset val="134"/>
          </rPr>
          <t>R$ 201.460,41 Fundo rescisório DEZ24 + R$ 628.053,93 Custeio consolidado DEZ24</t>
        </r>
      </text>
    </comment>
    <comment ref="M24" authorId="0">
      <text>
        <r>
          <rPr>
            <sz val="10"/>
            <rFont val="Arial"/>
            <charset val="134"/>
          </rPr>
          <t xml:space="preserve"> 11º Apostilamento JAN25</t>
        </r>
      </text>
    </comment>
    <comment ref="M25" authorId="0">
      <text>
        <r>
          <rPr>
            <sz val="10"/>
            <rFont val="Arial"/>
            <charset val="134"/>
          </rPr>
          <t>R$ 13.507.062,48 +1.776.033,12 + 1.200.00,00 Custeio parcial MAR25</t>
        </r>
      </text>
    </comment>
    <comment ref="C26" authorId="0">
      <text>
        <r>
          <rPr>
            <sz val="10"/>
            <rFont val="Arial"/>
            <charset val="134"/>
          </rPr>
          <t xml:space="preserve">R$ 17.683.095,60 Custeio + R$ 177.090,20 Residência + R$ 59.841,36 Servidores + R$ </t>
        </r>
        <r>
          <rPr>
            <sz val="10"/>
            <color rgb="FF000000"/>
            <rFont val="Arial"/>
            <charset val="134"/>
          </rPr>
          <t>306.286,71</t>
        </r>
        <r>
          <rPr>
            <sz val="10"/>
            <rFont val="Arial"/>
            <charset val="134"/>
          </rPr>
          <t xml:space="preserve"> 13ºApostilamnento MAR</t>
        </r>
      </text>
    </comment>
    <comment ref="D26" authorId="0">
      <text>
        <r>
          <rPr>
            <sz val="10"/>
            <color rgb="FF000000"/>
            <rFont val="Arial"/>
            <charset val="134"/>
          </rPr>
          <t>R$ 17.683.095,60 Custeio + R$ 88.398,62 Preceptores e Custeio diverso + R$ 306.286,71 13º Apostilamento MAR25</t>
        </r>
      </text>
    </comment>
    <comment ref="E26" authorId="0">
      <text>
        <r>
          <rPr>
            <sz val="10"/>
            <rFont val="Arial"/>
            <charset val="134"/>
          </rPr>
          <t xml:space="preserve"> 12º Apostilamento FEV25</t>
        </r>
      </text>
    </comment>
    <comment ref="M26" authorId="0">
      <text>
        <r>
          <rPr>
            <sz val="10"/>
            <rFont val="Arial"/>
            <charset val="134"/>
          </rPr>
          <t>R$ 698.529,67 Custeio consolidado Jan25 + R$ 220.795,76 Fundo rescisório Jan25 + R$ 23.825,01 Custeio diverso e preceptores Residência médica Jan25 + R$ 20.472,08 diferença de  Fundo rescisório DEZ24 ajustado em jan25</t>
        </r>
      </text>
    </comment>
    <comment ref="P26" authorId="0">
      <text>
        <r>
          <rPr>
            <sz val="10"/>
            <rFont val="Arial"/>
            <charset val="134"/>
          </rPr>
          <t>DARE QUITADO em março/25 - referente à devolução de valor de Residência médica DEZ24 SEI Nº72255521</t>
        </r>
      </text>
    </comment>
    <comment ref="Q26" authorId="0">
      <text>
        <r>
          <rPr>
            <sz val="10"/>
            <rFont val="Arial"/>
            <charset val="134"/>
          </rPr>
          <t>DARE QUITADO em 28/03/25 - referente à restituição de investimento SEI 202200010063643</t>
        </r>
      </text>
    </comment>
    <comment ref="S26" authorId="0">
      <text>
        <r>
          <rPr>
            <sz val="10"/>
            <rFont val="Arial"/>
            <charset val="134"/>
          </rPr>
          <t xml:space="preserve">Referência: DEZ/24 R$ 5.804,50 Consolidado DEZ24 Custeio Na OP estava Res Médica, a OP foi substituída p/ CUSTEIO Dez24 consolidado em 24/03/25+ R$2.092,16 Ajuste/Diferença de RES. MÉDICA 14° T.A DEZ24 </t>
        </r>
      </text>
    </comment>
    <comment ref="M27" authorId="0">
      <text>
        <r>
          <rPr>
            <sz val="10"/>
            <rFont val="Arial"/>
            <charset val="134"/>
          </rPr>
          <t>R$ 322.154,73 12º Apostilamento FEV25</t>
        </r>
      </text>
    </comment>
    <comment ref="M28" authorId="0">
      <text>
        <r>
          <rPr>
            <sz val="10"/>
            <rFont val="Arial"/>
            <charset val="134"/>
          </rPr>
          <t xml:space="preserve">custeio abr25 parcial R$ 14.707.062,48 + R$ 1.776.033,12 </t>
        </r>
      </text>
    </comment>
    <comment ref="C29" authorId="0">
      <text>
        <r>
          <rPr>
            <sz val="10"/>
            <rFont val="Arial"/>
            <charset val="134"/>
          </rPr>
          <t xml:space="preserve">R$ 17.683.095,60 Custeio + R$ 177.090,20 Residência + R$ 59.841,36 Servidores + R$ </t>
        </r>
        <r>
          <rPr>
            <sz val="10"/>
            <color rgb="FF000000"/>
            <rFont val="Arial"/>
            <charset val="134"/>
          </rPr>
          <t>307.284,70</t>
        </r>
        <r>
          <rPr>
            <sz val="10"/>
            <rFont val="Arial"/>
            <charset val="134"/>
          </rPr>
          <t xml:space="preserve"> 14ºApostilamnento ABR</t>
        </r>
      </text>
    </comment>
    <comment ref="D29" authorId="0">
      <text>
        <r>
          <rPr>
            <sz val="10"/>
            <color rgb="FF000000"/>
            <rFont val="Arial"/>
            <charset val="134"/>
          </rPr>
          <t>R$ 17.683.095,60 Custeio + R$ 88.398,62 Preceptores e Custeio diverso + R$ 307.284,70 14º Apostilamento ABR25</t>
        </r>
      </text>
    </comment>
    <comment ref="E29" authorId="0">
      <text>
        <r>
          <rPr>
            <sz val="10"/>
            <rFont val="Arial"/>
            <charset val="134"/>
          </rPr>
          <t>R$ 12.062.615,62 + R$ 306.286,71 13ºApostila Mar25 + 51.565.634,34 + 708.360,80</t>
        </r>
      </text>
    </comment>
    <comment ref="M29" authorId="0">
      <text>
        <r>
          <rPr>
            <sz val="10"/>
            <rFont val="Arial"/>
            <charset val="134"/>
          </rPr>
          <t>Energia + IR Jan25</t>
        </r>
      </text>
    </comment>
    <comment ref="M30" authorId="0">
      <text>
        <r>
          <rPr>
            <sz val="10"/>
            <rFont val="Arial"/>
            <charset val="134"/>
          </rPr>
          <t>Custeio consolidado Fev25 + Res Médica Fev25 R$ 25.475,21</t>
        </r>
      </text>
    </comment>
    <comment ref="M31" authorId="0">
      <text>
        <r>
          <rPr>
            <sz val="10"/>
            <rFont val="Arial"/>
            <charset val="134"/>
          </rPr>
          <t>13º Apostilamento Mar25</t>
        </r>
      </text>
    </comment>
    <comment ref="M32" authorId="0">
      <text>
        <r>
          <rPr>
            <sz val="10"/>
            <rFont val="Arial"/>
            <charset val="134"/>
          </rPr>
          <t>Custeio parcial Maio25 R$ 1.776.033,12 + 15.407.062,48</t>
        </r>
      </text>
    </comment>
    <comment ref="C33" authorId="0">
      <text>
        <r>
          <rPr>
            <sz val="10"/>
            <rFont val="Arial"/>
            <charset val="134"/>
          </rPr>
          <t xml:space="preserve">R$ 17.683.095,60 Custeio + R$ 177.090,20 Residência + R$ 59.841,36 Servidores + R$ </t>
        </r>
        <r>
          <rPr>
            <sz val="10"/>
            <color rgb="FF000000"/>
            <rFont val="Arial"/>
            <charset val="134"/>
          </rPr>
          <t>314.696,44</t>
        </r>
        <r>
          <rPr>
            <sz val="10"/>
            <rFont val="Arial"/>
            <charset val="134"/>
          </rPr>
          <t xml:space="preserve"> 15Apostilamnento MAI25</t>
        </r>
      </text>
    </comment>
    <comment ref="D33" authorId="0">
      <text>
        <r>
          <rPr>
            <sz val="10"/>
            <color rgb="FF000000"/>
            <rFont val="Arial"/>
            <charset val="134"/>
          </rPr>
          <t>R$ 17.683.095,60 Custeio + R$ 88.398,62 Preceptores e Custeio diverso + R$ 314.696,44 Apostilamento Mai25</t>
        </r>
      </text>
    </comment>
    <comment ref="E33" authorId="0">
      <text>
        <r>
          <rPr>
            <sz val="10"/>
            <rFont val="Arial"/>
            <charset val="134"/>
          </rPr>
          <t xml:space="preserve"> 14º Apostilamento Abr25</t>
        </r>
      </text>
    </comment>
    <comment ref="F33" authorId="0">
      <text>
        <r>
          <rPr>
            <sz val="10"/>
            <rFont val="Arial"/>
            <charset val="134"/>
          </rPr>
          <t>Investimento SEI 202400010050652</t>
        </r>
      </text>
    </comment>
    <comment ref="I33" authorId="0">
      <text>
        <r>
          <rPr>
            <sz val="10"/>
            <rFont val="Arial"/>
            <charset val="134"/>
          </rPr>
          <t>Investimento SEI 202400010050652</t>
        </r>
      </text>
    </comment>
    <comment ref="M33" authorId="0">
      <text>
        <r>
          <rPr>
            <sz val="10"/>
            <rFont val="Arial"/>
            <charset val="134"/>
          </rPr>
          <t>Custeio consolidado Mar25 981.817,68 + 218.182,32 fundo resc mar25 +  Res Médica Mar25 R$ 26.041,29</t>
        </r>
      </text>
    </comment>
    <comment ref="N33" authorId="0">
      <text>
        <r>
          <rPr>
            <sz val="10"/>
            <rFont val="Arial"/>
            <charset val="134"/>
          </rPr>
          <t>Investimento SEI 202400010050652</t>
        </r>
      </text>
    </comment>
    <comment ref="Q33" authorId="0">
      <text>
        <r>
          <rPr>
            <sz val="10"/>
            <rFont val="Arial"/>
            <charset val="134"/>
          </rPr>
          <t>DARE QUITADO em 07/05/25  restituição de investimento SEI 202300010004463</t>
        </r>
      </text>
    </comment>
    <comment ref="M34" authorId="0">
      <text>
        <r>
          <rPr>
            <sz val="10"/>
            <rFont val="Arial"/>
            <charset val="134"/>
          </rPr>
          <t>Custeio consolidado  Abr 974.412,59+  fundo resc  225.587,41 abr25 + Res Médica  27.149,43 abr25 + 307.284,70 Apostilamneto Abr25</t>
        </r>
      </text>
    </comment>
    <comment ref="C35" authorId="0">
      <text>
        <r>
          <rPr>
            <sz val="10"/>
            <rFont val="Arial"/>
            <charset val="134"/>
          </rPr>
          <t xml:space="preserve">R$ 17.683.095,60 Custeio + R$ 177.090,20 Residência + R$ 59.841,36 Servidores + R$ </t>
        </r>
        <r>
          <rPr>
            <sz val="10"/>
            <color rgb="FF000000"/>
            <rFont val="Arial"/>
            <charset val="134"/>
          </rPr>
          <t>316.714,95</t>
        </r>
        <r>
          <rPr>
            <sz val="10"/>
            <rFont val="Arial"/>
            <charset val="134"/>
          </rPr>
          <t xml:space="preserve"> 16ºApostilamnento JUN25</t>
        </r>
      </text>
    </comment>
    <comment ref="D35" authorId="0">
      <text>
        <r>
          <rPr>
            <sz val="10"/>
            <color rgb="FF000000"/>
            <rFont val="Arial"/>
            <charset val="134"/>
          </rPr>
          <t>R$ 17.683.095,60 Custeio + R$ 88.398,62 Preceptores e Custeio diverso + R$ 316.714,95 16º Apostilamento Jun25</t>
        </r>
      </text>
    </comment>
    <comment ref="E35" authorId="0">
      <text>
        <r>
          <rPr>
            <sz val="10"/>
            <rFont val="Arial"/>
            <charset val="134"/>
          </rPr>
          <t xml:space="preserve"> 15º Apostilamento Mai25</t>
        </r>
      </text>
    </comment>
    <comment ref="M35" authorId="0">
      <text>
        <r>
          <rPr>
            <sz val="10"/>
            <rFont val="Arial"/>
            <charset val="134"/>
          </rPr>
          <t xml:space="preserve"> 15º Apostilamento Mai25</t>
        </r>
      </text>
    </comment>
    <comment ref="M36" authorId="0">
      <text>
        <r>
          <rPr>
            <sz val="10"/>
            <rFont val="Arial"/>
            <charset val="134"/>
          </rPr>
          <t>custeio jun25 parcial R$ 15.307.062,49 + R$ 1.776.033,11</t>
        </r>
      </text>
    </comment>
    <comment ref="C37" authorId="0">
      <text>
        <r>
          <rPr>
            <sz val="10"/>
            <rFont val="Arial"/>
            <charset val="134"/>
          </rPr>
          <t xml:space="preserve">R$ 17.683.095,60 Custeio + R$ 177.090,20 Residência + R$ 59.841,36 Servidores + R$ </t>
        </r>
        <r>
          <rPr>
            <sz val="10"/>
            <color rgb="FF000000"/>
            <rFont val="Arial"/>
            <charset val="134"/>
          </rPr>
          <t>320.556,37</t>
        </r>
        <r>
          <rPr>
            <sz val="10"/>
            <rFont val="Arial"/>
            <charset val="134"/>
          </rPr>
          <t xml:space="preserve"> 17ºApostilamnento JUL25</t>
        </r>
      </text>
    </comment>
    <comment ref="D37" authorId="0">
      <text>
        <r>
          <rPr>
            <sz val="10"/>
            <color rgb="FF000000"/>
            <rFont val="Arial"/>
            <charset val="134"/>
          </rPr>
          <t>R$ 17.683.095,60 Custeio + R$ 88.398,62 Preceptores e Custeio diverso + R$ 320.556,37 17º Apostilamento Jul25</t>
        </r>
      </text>
    </comment>
    <comment ref="E37" authorId="0">
      <text>
        <r>
          <rPr>
            <sz val="10"/>
            <rFont val="Arial"/>
            <charset val="134"/>
          </rPr>
          <t>R$ 31.814.124,99 custeio nov e dez25 + 354.180,40 nov e dez25 + 316.714,95 16º Apostilamento Jun25</t>
        </r>
      </text>
    </comment>
    <comment ref="M37" authorId="0">
      <text>
        <r>
          <rPr>
            <sz val="10"/>
            <rFont val="Arial"/>
            <charset val="134"/>
          </rPr>
          <t>275.430,89 custeio consolidado mai25 + 224.569,11 fundo resc mai25 + 27.149,43 residência mai25</t>
        </r>
      </text>
    </comment>
    <comment ref="M38" authorId="0">
      <text>
        <r>
          <rPr>
            <sz val="10"/>
            <rFont val="Arial"/>
            <charset val="134"/>
          </rPr>
          <t>316.714,95 16º Apostilamento Jun25 + 0,01 fundo resc jun25</t>
        </r>
      </text>
    </comment>
    <comment ref="M39" authorId="0">
      <text>
        <r>
          <rPr>
            <sz val="10"/>
            <rFont val="Arial"/>
            <charset val="134"/>
          </rPr>
          <t>custeio jul25 parcial R$ 12.062.615,62+2.668.646,30+1.776.033,11</t>
        </r>
      </text>
    </comment>
    <comment ref="C40" authorId="0">
      <text>
        <r>
          <rPr>
            <sz val="10"/>
            <rFont val="Arial"/>
            <charset val="134"/>
          </rPr>
          <t xml:space="preserve">R$ 17.683.095,60 Custeio + R$ 177.090,20 Residência + R$ 59.841,36 Servidores + R$ </t>
        </r>
        <r>
          <rPr>
            <sz val="10"/>
            <color rgb="FF000000"/>
            <rFont val="Arial"/>
            <charset val="134"/>
          </rPr>
          <t>325.738,96</t>
        </r>
        <r>
          <rPr>
            <sz val="10"/>
            <rFont val="Arial"/>
            <charset val="134"/>
          </rPr>
          <t>18ºApostilamnento AGO25</t>
        </r>
      </text>
    </comment>
    <comment ref="D40" authorId="0">
      <text>
        <r>
          <rPr>
            <sz val="10"/>
            <color rgb="FF000000"/>
            <rFont val="Arial"/>
            <charset val="134"/>
          </rPr>
          <t>R$ 17.683.095,60 Custeio + R$ 88.398,62 Preceptores e Custeio diverso + R$ 325.738,96 18º Apostilamento Ago25</t>
        </r>
      </text>
    </comment>
    <comment ref="E40" authorId="0">
      <text>
        <r>
          <rPr>
            <sz val="10"/>
            <rFont val="Arial"/>
            <charset val="134"/>
          </rPr>
          <t xml:space="preserve"> 17º Apostilamento l25</t>
        </r>
      </text>
    </comment>
    <comment ref="M40" authorId="0">
      <text>
        <r>
          <rPr>
            <sz val="10"/>
            <rFont val="Arial"/>
            <charset val="134"/>
          </rPr>
          <t>Custeio consolidado Jun25 + Res Médica Jun25 + Fundo Rescisório Jun25</t>
        </r>
      </text>
    </comment>
    <comment ref="Q40" authorId="0">
      <text>
        <r>
          <rPr>
            <sz val="10"/>
            <rFont val="Arial"/>
            <charset val="134"/>
          </rPr>
          <t>DARE QUITADO em 17/07/25  restituição de investimento SEI 202400010039942</t>
        </r>
      </text>
    </comment>
    <comment ref="M41" authorId="0">
      <text>
        <r>
          <rPr>
            <sz val="10"/>
            <rFont val="Arial"/>
            <charset val="134"/>
          </rPr>
          <t>Custeio consolidado  Jul25+  fundo resc  Jul25 + Res Médica  Jul + Apostilamneto Jul25</t>
        </r>
      </text>
    </comment>
    <comment ref="Q41" authorId="0">
      <text>
        <r>
          <rPr>
            <sz val="10"/>
            <rFont val="Arial"/>
            <charset val="134"/>
          </rPr>
          <t>DARE QUITADO em 04/08//25  restituição de investimento SEI 202300010004463</t>
        </r>
      </text>
    </comment>
    <comment ref="M42" authorId="0">
      <text>
        <r>
          <rPr>
            <sz val="10"/>
            <rFont val="Arial"/>
            <charset val="134"/>
          </rPr>
          <t>custeio jul25 parcial</t>
        </r>
      </text>
    </comment>
  </commentList>
</comments>
</file>

<file path=xl/sharedStrings.xml><?xml version="1.0" encoding="utf-8"?>
<sst xmlns="http://schemas.openxmlformats.org/spreadsheetml/2006/main" count="102" uniqueCount="79">
  <si>
    <t>Relatório Resumido da Execução Orçamentária e Financeira por Contrato de Gestão</t>
  </si>
  <si>
    <t>Mês/Ano: JANEIRO A AGOSTO/2025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</si>
  <si>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</si>
  <si>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</si>
  <si>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</si>
  <si>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</si>
  <si>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</si>
  <si>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 11º Apostilamento Jan25 / 12º Apostilamento Fev25/ 13º Apostilamento Mar25 / 14º Apostilamento Abr25 / 15º Apostilamento Maio25 / 16º Apostilamento Junho25 / 17º Apostilamento Julho25 / 18º Apostilamento Agosto25 /</t>
  </si>
  <si>
    <t>Vigência do Contrato de Gestão - Início 28/06/2011 Término 27/06/2012  - 14º Termo Aditivo: Início 27/03/2024 Término 27/03/2026.</t>
  </si>
  <si>
    <t>Previsão de Repasse Mensal do Contrato de Gestão/ADITIVO - Custeio : R$ 17.683.095,60 Processo nº: 200900010015421</t>
  </si>
  <si>
    <t xml:space="preserve">Previsão de Repasse Mensal do Contrato de Gestão/ADITIVO - Investimentos :  FEV/25 R$ 6.200.000,00    202400010050852   / MAI/25 R$ 1.544.905,14 202400010050652  /  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</si>
  <si>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</si>
  <si>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</si>
  <si>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</si>
  <si>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</si>
  <si>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</si>
  <si>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</si>
  <si>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</si>
  <si>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</si>
  <si>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</si>
  <si>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</si>
  <si>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</si>
  <si>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</si>
  <si>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</si>
  <si>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 5 -(6+7)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</si>
  <si>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</si>
  <si>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</si>
  <si>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</si>
  <si>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</si>
  <si>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</si>
  <si>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</si>
  <si>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</si>
  <si>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</si>
  <si>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</si>
  <si>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</si>
  <si>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</si>
  <si>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</si>
  <si>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</si>
  <si>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</si>
  <si>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</si>
  <si>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</si>
  <si>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</si>
  <si>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</si>
  <si>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</si>
  <si>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 xml:space="preserve">Valor provisionado para ajuste posterior </t>
  </si>
  <si>
    <t>3.3.50.85.02</t>
  </si>
  <si>
    <t>200900010015421</t>
  </si>
  <si>
    <t>jul25</t>
  </si>
  <si>
    <t xml:space="preserve">SES/CGC/SUPECC-19837. </t>
  </si>
  <si>
    <r>
      <rPr>
        <sz val="11"/>
        <color rgb="FF000000"/>
        <rFont val="Calibri"/>
        <charset val="134"/>
      </rPr>
      <t> ago-25</t>
    </r>
  </si>
  <si>
    <t>Desconto PLANISA</t>
  </si>
  <si>
    <r>
      <rPr>
        <sz val="11"/>
        <color rgb="FF000000"/>
        <rFont val="Calibri"/>
        <charset val="134"/>
      </rPr>
      <t>202500010021379</t>
    </r>
    <r>
      <rPr>
        <sz val="11"/>
        <color rgb="FF000000"/>
        <rFont val="Calibri"/>
        <charset val="134"/>
      </rPr>
      <t xml:space="preserve"> Despacho 1058 SEI Nº </t>
    </r>
    <r>
      <rPr>
        <sz val="11"/>
        <color rgb="FF000000"/>
        <rFont val="Calibri"/>
        <charset val="134"/>
      </rPr>
      <t>77627760</t>
    </r>
    <r>
      <rPr>
        <sz val="11"/>
        <color rgb="FF000000"/>
        <rFont val="Calibri"/>
        <charset val="134"/>
      </rPr>
      <t xml:space="preserve">. Ofício 50045/25 SUPECC SEI Nº </t>
    </r>
    <r>
      <rPr>
        <sz val="11"/>
        <color rgb="FF000000"/>
        <rFont val="Calibri"/>
        <charset val="134"/>
      </rPr>
      <t>77638622</t>
    </r>
  </si>
  <si>
    <r>
      <rPr>
        <sz val="9.75"/>
        <color rgb="FF000000"/>
        <rFont val="Calibri"/>
        <charset val="134"/>
      </rPr>
      <t>SES/SUPECC</t>
    </r>
  </si>
  <si>
    <t xml:space="preserve">Total Geral </t>
  </si>
  <si>
    <t xml:space="preserve">Nota Explicativa: </t>
  </si>
  <si>
    <r>
      <rPr>
        <b/>
        <sz val="11"/>
        <color rgb="FF000000"/>
        <rFont val="Calibri"/>
        <charset val="134"/>
      </rPr>
      <t>Valor Estimado no Contrato de Gestão = Custeio (R$ 17.683095,60) + Residência Médica Jan e Fev/25 (R$ 167.723,57) e de Mar-Dez25 (R$ 177.090,20) + Servidor Cedido (R$ 59.841,36) + 11º Apostilamento Jan/25 (R$ 313.101,72) / 12º Apostilamento Fev/25 (R$ 322.154,73) / 13º Apostilamento Mar/25 (R$ 306.286,71) / 14º Aposti</t>
    </r>
    <r>
      <rPr>
        <b/>
        <sz val="11"/>
        <rFont val="Calibri"/>
        <charset val="134"/>
      </rPr>
      <t xml:space="preserve">lamento Abr/25 (R$ 307.284,70) / 15º Apostilamento Mai/25 (R$ 314.696,44) / 16º Apostilamento Jun/25 (R$ 316.714,95) / 17º Apostilamento Jul/25 (R$ 320.556,37) / 18º Apostilamento Ago/25 (R$ 325.738,96).
</t>
    </r>
    <r>
      <rPr>
        <b/>
        <sz val="10"/>
        <rFont val="Calibri"/>
        <charset val="134"/>
      </rPr>
      <t xml:space="preserve">
</t>
    </r>
    <r>
      <rPr>
        <b/>
        <sz val="11"/>
        <rFont val="Calibri"/>
        <charset val="134"/>
      </rPr>
      <t xml:space="preserve"> 
</t>
    </r>
    <r>
      <rPr>
        <b/>
        <sz val="10"/>
        <rFont val="Calibri"/>
        <charset val="134"/>
      </rPr>
      <t xml:space="preserve">
</t>
    </r>
    <r>
      <rPr>
        <b/>
        <sz val="11"/>
        <rFont val="Calibri"/>
        <charset val="134"/>
      </rPr>
      <t xml:space="preserve">1. Valor Mensal Estimado no Contrato de Gestão - Custeio = Custeio (R$ 17.683095,60) + Gratificação de CLT + Custeio Diverso de Jan e Fev/25 (R$ 23.825,01) e de Mar-Dez25 (R$ 88.398,62) + 11º Apostilamento Jan/25 (R$ 313.101,72) / 12º Apostilamento Fev/25 (R$ 322.154,73) / 13º Apostilamento Mar/25 (R$ 306.286,71) / 14º Apostilamento Abr/25 (R$ 307.284,70) / 15º Apostilamento Mai/25 (R$ 314.696,44) / 16º Apostilamento Jun/25 (R$ 316.714,95) / 17º Apostilamento Jul/25 (R$ 320.556,37) / 18º Apostilamento Ago/25 (R$ 325.738,96).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 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2. EMPENHO - JAN/25: CRER 14ºTA Residência (69180435) 2025.2850.066.00027 R$ 167.723,57 ANULAÇÃO de Empenho 2025.2850.066.00027.001 R$ 143.898,50 em 28/03/25 Pago em MAR/25 R$ 23.825,01 Custeio Diverso e preceptores saldo 0,00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                         - JAN/25: CRER 14ºTA Residência (69866821) 2025.2850.066.00077 R$ 876.084,37 ANULAÇÃO de Empenho 2025.2850.066.00077.001 R$ 142.248,36 em 08/05/25 ; R$ 151.048,91 em 26/06/25; R$ 149.940,77 em 26/06/25; R$ 149.940,77 em 19/08/25; R$ 148.278,56  em 19/08/25; Saldo R$ 134.627,00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3. Valor informado pela área técnica - GEFIN SEI Nº 202500010016855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 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4. Valores provisionados conforme Solicitação de Pagamento : JAN25 parcial 69061963 / JAN25 consolidado 71265632 / JAN25 consolidado complementar 73131054 / FEV25 parcial 69920996 /FEV25 consolidado 73244006/ MAR25 parcial 70898997 / MAR25 consolidado 73720297 / ABR25 parcial 72127397 / ABR25 consolidado 74843097 / MAI25 parcial 73747613 / MAI25 consolidado 76185703 / JUN25 parcial 74746235 / JUN25 consolidado 77361971 /JUL25 parcial 76131399 / JUL25 consolidado 78714437 / / AGO25 parcial 77359407 / AGO25 consolidado </t>
    </r>
    <r>
      <rPr>
        <b/>
        <sz val="11"/>
        <rFont val="Calibri"/>
        <charset val="134"/>
      </rPr>
      <t>80323302</t>
    </r>
  </si>
  <si>
    <r>
      <rPr>
        <b/>
        <sz val="10"/>
        <color rgb="FF000000"/>
        <rFont val="Calibri"/>
        <charset val="134"/>
      </rPr>
      <t xml:space="preserve"> Conforme diretrizes descritas no Despacho 2688 (SEI Nº 65101374), Processo SEI Nº 202400010067105, o valor dos Servidores Cedidos, Auxílio Moradia, Bolsa de Residência médica e Gratificação de Servidores Estatutários serão apenas de caráter informativo, pois são pagos diretamente pelo GGP da SES/GO. Segue:
-Servidor Cedido -Processo SEI Nº 202100010024770 Referência: Jan25 R$ 71.751,66 ( 70302207); Fev/25 R$ 69.612,72 72206133; Mar/25 R$ 68.250,31 72989174 ; Abr/25 R$ 68.250,31 73991580; Mai25 R$ 70.219,73 75498674; Jun/25 R$ 71.207,40 76594446 ; /JUL25 parcial 76131399 / JUL25 consolidado 78714437 / Ago/25 R$</t>
    </r>
    <r>
      <rPr>
        <b/>
        <sz val="10"/>
        <rFont val="Calibri"/>
        <charset val="134"/>
      </rPr>
      <t xml:space="preserve"> 85.863,23 79377123</t>
    </r>
    <r>
      <rPr>
        <b/>
        <sz val="10"/>
        <color rgb="FF000000"/>
        <rFont val="Calibri"/>
        <charset val="134"/>
      </rPr>
      <t xml:space="preserve"> / 
-Bolsa de Residentes + Auxílio Moradia - Processo SEI Nº 202100010024770 Referência: Jan/25 R$ 112.342,72 70302222; Fev/25 R$ 113.820,91 72206186); Mar/25 R$ 99.038,95 72994963; Abr/25 R$ 101.995,34 73991648; Mai25 R$ 113.054,65 75498730 ; Jun/25 R$ 106.331,39 76594569 ; Jul/25 R$ 106.134,29 77954025 ; Ago/25 R$</t>
    </r>
    <r>
      <rPr>
        <b/>
        <sz val="10"/>
        <color rgb="FFC9211E"/>
        <rFont val="Calibri"/>
        <charset val="134"/>
      </rPr>
      <t xml:space="preserve">  </t>
    </r>
    <r>
      <rPr>
        <b/>
        <sz val="10"/>
        <rFont val="Calibri"/>
        <charset val="134"/>
      </rPr>
      <t>108.597,95 79377373 /</t>
    </r>
  </si>
  <si>
    <t>5. Montante Pago: -MAR/25: Do valor pago em Março/25 da referência JAN/25 total R$ 963.622,52 o valor de R$ 20.472,08 se refere a diferença de fundo rescisório de dez/24 apontada posteriormente pela àrea técnica, conforme Solicitação de Liquidação e Pagamento: JAN/25 consolidado SEI Nº 71265632</t>
  </si>
  <si>
    <t xml:space="preserve">6. Guia de Recolhimento:
-JAN/25 R$ 11.340,00 DARE PAGA EM 29/01/25 70043170 Restituição de investimento SEI 202300010045868
-MAR/25 - R$ 5.804,50 DARE QUITADO em março/25 - referente à devolução de valor de Residência médica DEZ24 SEI Nº 72255521;
                - R$ 265.894,93 DARE PAGA EM 28/03/25 Restituição de investimento SEI 202200010063643
-MAI/25 - R$ 500,00 DARE PAGA EM 07/05/25 Restituição de investimento SEI 202300010004463
- AGO/25 - R$ 1.375,00 DARE PAGA EM 17/07/25 Restituição de investimento SEI 202400010039942
- AGO/25 - R$ 29.983,91 DARE PAGA EM 04/08/25 Restituição de investimento SEI 202300010004463
 </t>
  </si>
  <si>
    <r>
      <rPr>
        <b/>
        <sz val="11"/>
        <color rgb="FF000000"/>
        <rFont val="Calibri"/>
        <charset val="134"/>
      </rPr>
      <t xml:space="preserve">8. Pagamentos (repasses – Restos a Pagar)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- PAGO em JAN/25 - Repasse referente ao Custeio - Valor total = R$ 77.366,88, sendo: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Referência: dezembro/2024 Ordem de Pagamento 2024.2850.237.00035.001 R$ 56.445,28 Custeio consolidado Dez24 Quitado em 16/01/25 Siofinet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Referência: dezembro/2024 Ordem de Pagamento 2024.2850.184.00036.006 R$ 20.921,60 residência médica(custeio diverso e gratificação preceptores) Dez24 Quitado em 09/01/25 Siofinet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-PAGO em MAR/25 - Repasse referente ao Custeio - Valor total = R$ 7.896,66, sendo: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Referência: dezembro/2024 R$ 5.804,50 Consolidado DEZ24 Custeio Na OP estava Res Médica, a OP foi substituída p/ CUSTEIO Dez24 consolidado em 24/03/25 OP 2024.2850.184.00035.027 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>Referência: dezembro/2024 R$2.092,16 Ajuste/Diferença de RES. MÉDICA 14° T.A DEZEMBRO 2024 OP 2024.2850.184.00036.007</t>
    </r>
  </si>
  <si>
    <r>
      <rPr>
        <b/>
        <sz val="11"/>
        <color rgb="FF000000"/>
        <rFont val="Calibri"/>
        <charset val="134"/>
      </rPr>
      <t xml:space="preserve">9. Pagamentos de Despesas de Exercícios Anteriores - DEA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- PAGO em JAN/25 - 10º apostilamento Dez24 R$ 317.094,85 Empenho 2025.2850.070.00003 - Ordem de pagamento 2025.2850.070.00003.001 Siofinet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- PAGO em FEV/25 Valor total = R$ 829.514,34 sendo:  - Fundo Rescisório Dez/24 R$ 201.460,41 Empenho 2025.2850.066.00058 - Ordem de pagamento 2025.2850.066.00058.001 Siofinet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 xml:space="preserve">                                                                                           - Custeio consolidado Dez/24 R$ 628.053,93 Empenho 2025.2850.066.00058 - Ordem de pagamento 2025.2850.066.00058.002 Siofinet</t>
    </r>
  </si>
  <si>
    <t>Demonstrativo de investimento repassados no período de janeiro a agosto/2025</t>
  </si>
  <si>
    <t>Data de Pagto</t>
  </si>
  <si>
    <t>Dot.Emp.Op</t>
  </si>
  <si>
    <t>Grupo</t>
  </si>
  <si>
    <t>Fonte</t>
  </si>
  <si>
    <t>Natureza</t>
  </si>
  <si>
    <t>Observação</t>
  </si>
  <si>
    <t xml:space="preserve">Valor Pago </t>
  </si>
  <si>
    <t xml:space="preserve">202400010050852 </t>
  </si>
  <si>
    <t>2025.2850.161.00023.001</t>
  </si>
  <si>
    <t>4.4.50.42.05</t>
  </si>
  <si>
    <t>Aquisição de 03 (três) Chiller (URL) 240 TR</t>
  </si>
  <si>
    <t>R$ 6.200.00,00</t>
  </si>
  <si>
    <t xml:space="preserve">202400010050652 </t>
  </si>
  <si>
    <t>2025.2850.161.00136.001</t>
  </si>
  <si>
    <t xml:space="preserve">Aquisição equipamentos de climatização artificial </t>
  </si>
  <si>
    <t>Total Geral CRER</t>
  </si>
  <si>
    <t xml:space="preserve">Fonte: Contratos de Gestão e Aditivos contidos no processo e Portal Transparência: saude.go.gov.br e Sistema SIOFINET - Portal.go.gov.br. 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</si>
</sst>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176" formatCode="_-&quot;R$&quot;* #,##0_-;\-&quot;R$&quot;* #,##0_-;_-&quot;R$&quot;* &quot;-&quot;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\ * #,##0.00\ ;\-* #,##0.00\ ;\ * \-??\ ;\ @\ "/>
    <numFmt numFmtId="181" formatCode="[$R$-416]\ #,##0.00;[Red]\-[$R$-416]\ #,##0.00"/>
    <numFmt numFmtId="182" formatCode="[$-416]mmm\-yy;@"/>
    <numFmt numFmtId="183" formatCode="dd/mm/yy"/>
    <numFmt numFmtId="184" formatCode="&quot;R$ &quot;#,##0.00;[Red]&quot;-R$ &quot;#,##0.00"/>
  </numFmts>
  <fonts count="39">
    <font>
      <sz val="11"/>
      <color rgb="FF000000"/>
      <name val="Calibri"/>
      <charset val="134"/>
    </font>
    <font>
      <sz val="11"/>
      <color theme="0"/>
      <name val="Calibri"/>
      <charset val="134"/>
    </font>
    <font>
      <b/>
      <sz val="20"/>
      <color rgb="FFFFFFFF"/>
      <name val="Arial"/>
      <charset val="134"/>
    </font>
    <font>
      <sz val="10"/>
      <color rgb="FF000000"/>
      <name val="Calibri"/>
      <charset val="134"/>
    </font>
    <font>
      <b/>
      <sz val="12"/>
      <color rgb="FFFFFFFF"/>
      <name val="Calibri"/>
      <charset val="134"/>
    </font>
    <font>
      <b/>
      <sz val="11"/>
      <color rgb="FFFFFFFF"/>
      <name val="Calibri"/>
      <charset val="134"/>
    </font>
    <font>
      <b/>
      <sz val="11"/>
      <color rgb="FF000000"/>
      <name val="Calibri"/>
      <charset val="134"/>
    </font>
    <font>
      <b/>
      <sz val="10"/>
      <color rgb="FFFFFFFF"/>
      <name val="Calibri"/>
      <charset val="134"/>
    </font>
    <font>
      <b/>
      <sz val="10"/>
      <color rgb="FF000000"/>
      <name val="Calibri"/>
      <charset val="134"/>
    </font>
    <font>
      <b/>
      <sz val="10"/>
      <name val="Calibri"/>
      <charset val="134"/>
    </font>
    <font>
      <b/>
      <sz val="10"/>
      <color theme="1"/>
      <name val="Calibri"/>
      <charset val="134"/>
    </font>
    <font>
      <sz val="10"/>
      <color theme="0"/>
      <name val="Calibri"/>
      <charset val="134"/>
    </font>
    <font>
      <sz val="9.75"/>
      <color rgb="FF000000"/>
      <name val="Calibri"/>
      <charset val="134"/>
    </font>
    <font>
      <b/>
      <sz val="10"/>
      <color rgb="FF1F001F"/>
      <name val="Calibri"/>
      <charset val="134"/>
    </font>
    <font>
      <b/>
      <sz val="10"/>
      <color theme="0"/>
      <name val="Calibri"/>
      <charset val="134"/>
    </font>
    <font>
      <sz val="10"/>
      <color rgb="FF000000"/>
      <name val="Arial"/>
      <charset val="134"/>
    </font>
    <font>
      <sz val="10"/>
      <name val="Arial"/>
      <charset val="134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0"/>
      <color theme="1"/>
      <name val="Arial"/>
      <charset val="134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11"/>
      <name val="Calibri"/>
      <charset val="134"/>
    </font>
    <font>
      <b/>
      <sz val="10"/>
      <color rgb="FFC9211E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16" fillId="0" borderId="0" applyBorder="0" applyAlignment="0" applyProtection="0"/>
    <xf numFmtId="177" fontId="16" fillId="0" borderId="0" applyBorder="0" applyAlignment="0" applyProtection="0"/>
    <xf numFmtId="9" fontId="16" fillId="0" borderId="0" applyBorder="0" applyAlignment="0" applyProtection="0"/>
    <xf numFmtId="178" fontId="16" fillId="0" borderId="0" applyBorder="0" applyAlignment="0" applyProtection="0"/>
    <xf numFmtId="179" fontId="16" fillId="0" borderId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20" applyNumberFormat="0" applyAlignment="0" applyProtection="0">
      <alignment vertical="center"/>
    </xf>
    <xf numFmtId="0" fontId="27" fillId="7" borderId="21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8" borderId="22" applyNumberFormat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180" fontId="0" fillId="0" borderId="0" applyBorder="0" applyProtection="0"/>
  </cellStyleXfs>
  <cellXfs count="97">
    <xf numFmtId="0" fontId="0" fillId="0" borderId="0" xfId="0"/>
    <xf numFmtId="0" fontId="0" fillId="0" borderId="0" xfId="0" applyAlignment="1" applyProtection="1">
      <alignment horizontal="center" vertical="center"/>
    </xf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1" fillId="0" borderId="0" xfId="0" applyFont="1" applyAlignment="1" applyProtection="1"/>
    <xf numFmtId="0" fontId="2" fillId="2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/>
    <xf numFmtId="0" fontId="5" fillId="2" borderId="2" xfId="0" applyFont="1" applyFill="1" applyBorder="1" applyAlignment="1" applyProtection="1">
      <alignment vertical="center" wrapText="1"/>
    </xf>
    <xf numFmtId="0" fontId="0" fillId="0" borderId="3" xfId="0" applyBorder="1" applyAlignment="1" applyProtection="1">
      <alignment wrapText="1"/>
    </xf>
    <xf numFmtId="0" fontId="3" fillId="0" borderId="4" xfId="0" applyFont="1" applyBorder="1" applyAlignment="1" applyProtection="1">
      <alignment horizontal="right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center" vertical="center" wrapText="1"/>
    </xf>
    <xf numFmtId="17" fontId="3" fillId="0" borderId="12" xfId="0" applyNumberFormat="1" applyFont="1" applyBorder="1" applyAlignment="1" applyProtection="1">
      <alignment horizontal="center" vertical="center" wrapText="1"/>
    </xf>
    <xf numFmtId="4" fontId="0" fillId="0" borderId="12" xfId="0" applyNumberFormat="1" applyFont="1" applyBorder="1" applyAlignment="1" applyProtection="1">
      <alignment horizontal="center" vertical="center" wrapText="1"/>
    </xf>
    <xf numFmtId="180" fontId="3" fillId="0" borderId="12" xfId="0" applyNumberFormat="1" applyFont="1" applyBorder="1" applyAlignment="1" applyProtection="1">
      <alignment horizontal="center" vertical="center" wrapText="1"/>
    </xf>
    <xf numFmtId="4" fontId="0" fillId="0" borderId="0" xfId="0" applyNumberFormat="1" applyFont="1" applyAlignment="1" applyProtection="1">
      <alignment horizontal="center" vertical="center" wrapText="1"/>
    </xf>
    <xf numFmtId="181" fontId="0" fillId="0" borderId="12" xfId="0" applyNumberFormat="1" applyFont="1" applyBorder="1" applyAlignment="1">
      <alignment wrapText="1"/>
    </xf>
    <xf numFmtId="4" fontId="0" fillId="0" borderId="12" xfId="0" applyNumberFormat="1" applyFont="1" applyBorder="1" applyAlignment="1">
      <alignment wrapText="1"/>
    </xf>
    <xf numFmtId="4" fontId="0" fillId="0" borderId="0" xfId="0" applyNumberFormat="1" applyFont="1" applyAlignment="1">
      <alignment wrapText="1"/>
    </xf>
    <xf numFmtId="0" fontId="3" fillId="4" borderId="11" xfId="0" applyFont="1" applyFill="1" applyBorder="1" applyAlignment="1" applyProtection="1">
      <alignment horizontal="center" vertical="center" wrapText="1"/>
    </xf>
    <xf numFmtId="180" fontId="9" fillId="4" borderId="13" xfId="0" applyNumberFormat="1" applyFont="1" applyFill="1" applyBorder="1" applyAlignment="1" applyProtection="1">
      <alignment vertical="center" wrapText="1"/>
    </xf>
    <xf numFmtId="181" fontId="8" fillId="4" borderId="13" xfId="0" applyNumberFormat="1" applyFont="1" applyFill="1" applyBorder="1" applyAlignment="1" applyProtection="1">
      <alignment vertical="center" wrapText="1"/>
    </xf>
    <xf numFmtId="180" fontId="8" fillId="4" borderId="13" xfId="0" applyNumberFormat="1" applyFont="1" applyFill="1" applyBorder="1" applyAlignment="1" applyProtection="1">
      <alignment vertical="center" wrapText="1"/>
    </xf>
    <xf numFmtId="181" fontId="10" fillId="4" borderId="13" xfId="0" applyNumberFormat="1" applyFont="1" applyFill="1" applyBorder="1" applyAlignment="1" applyProtection="1">
      <alignment vertical="center" wrapText="1"/>
    </xf>
    <xf numFmtId="0" fontId="3" fillId="0" borderId="0" xfId="0" applyFont="1" applyAlignment="1" applyProtection="1">
      <alignment wrapText="1"/>
    </xf>
    <xf numFmtId="180" fontId="3" fillId="0" borderId="0" xfId="0" applyNumberFormat="1" applyFont="1" applyAlignment="1" applyProtection="1">
      <alignment horizontal="center" wrapText="1"/>
    </xf>
    <xf numFmtId="0" fontId="7" fillId="2" borderId="14" xfId="0" applyFont="1" applyFill="1" applyBorder="1" applyAlignment="1" applyProtection="1">
      <alignment horizontal="center" vertical="center" wrapText="1"/>
    </xf>
    <xf numFmtId="0" fontId="8" fillId="3" borderId="15" xfId="0" applyFont="1" applyFill="1" applyBorder="1" applyAlignment="1" applyProtection="1">
      <alignment horizontal="center" vertical="center" wrapText="1"/>
    </xf>
    <xf numFmtId="0" fontId="3" fillId="0" borderId="15" xfId="0" applyFont="1" applyBorder="1" applyAlignment="1" applyProtection="1">
      <alignment horizontal="left" vertical="center" wrapText="1"/>
    </xf>
    <xf numFmtId="0" fontId="3" fillId="0" borderId="16" xfId="0" applyFont="1" applyBorder="1" applyAlignment="1" applyProtection="1">
      <alignment horizontal="left" vertical="center" wrapText="1"/>
    </xf>
    <xf numFmtId="180" fontId="3" fillId="0" borderId="0" xfId="0" applyNumberFormat="1" applyFont="1" applyAlignment="1" applyProtection="1">
      <alignment wrapText="1"/>
    </xf>
    <xf numFmtId="0" fontId="3" fillId="0" borderId="0" xfId="0" applyFont="1" applyAlignment="1" applyProtection="1">
      <alignment horizontal="center" wrapText="1"/>
    </xf>
    <xf numFmtId="0" fontId="7" fillId="2" borderId="12" xfId="0" applyFont="1" applyFill="1" applyBorder="1" applyAlignment="1" applyProtection="1">
      <alignment horizontal="center" vertical="center" wrapText="1"/>
    </xf>
    <xf numFmtId="0" fontId="8" fillId="3" borderId="12" xfId="0" applyFont="1" applyFill="1" applyBorder="1" applyAlignment="1" applyProtection="1">
      <alignment horizontal="center" vertical="center" wrapText="1"/>
    </xf>
    <xf numFmtId="0" fontId="9" fillId="3" borderId="12" xfId="0" applyFont="1" applyFill="1" applyBorder="1" applyAlignment="1" applyProtection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4" fontId="0" fillId="0" borderId="12" xfId="49" applyNumberFormat="1" applyFont="1" applyBorder="1" applyAlignment="1" applyProtection="1">
      <alignment vertical="center"/>
    </xf>
    <xf numFmtId="0" fontId="0" fillId="0" borderId="12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 wrapText="1"/>
    </xf>
    <xf numFmtId="0" fontId="6" fillId="0" borderId="0" xfId="0" applyFont="1" applyBorder="1" applyAlignment="1" applyProtection="1">
      <alignment wrapText="1"/>
    </xf>
    <xf numFmtId="0" fontId="6" fillId="0" borderId="12" xfId="0" applyFont="1" applyBorder="1" applyAlignment="1" applyProtection="1">
      <alignment wrapText="1"/>
    </xf>
    <xf numFmtId="0" fontId="8" fillId="0" borderId="12" xfId="0" applyFont="1" applyBorder="1" applyAlignment="1" applyProtection="1">
      <alignment wrapText="1"/>
    </xf>
    <xf numFmtId="0" fontId="8" fillId="0" borderId="12" xfId="0" applyFont="1" applyBorder="1" applyAlignment="1">
      <alignment vertical="top" wrapText="1"/>
    </xf>
    <xf numFmtId="0" fontId="3" fillId="0" borderId="0" xfId="0" applyFont="1" applyAlignment="1" applyProtection="1"/>
    <xf numFmtId="4" fontId="3" fillId="0" borderId="12" xfId="0" applyNumberFormat="1" applyFont="1" applyBorder="1" applyAlignment="1" applyProtection="1">
      <alignment horizontal="center" vertical="center" wrapText="1"/>
    </xf>
    <xf numFmtId="0" fontId="3" fillId="0" borderId="12" xfId="0" applyFont="1" applyBorder="1" applyAlignment="1" applyProtection="1">
      <alignment horizontal="center" vertical="center" wrapText="1"/>
    </xf>
    <xf numFmtId="4" fontId="0" fillId="0" borderId="12" xfId="0" applyNumberFormat="1" applyFont="1" applyBorder="1" applyAlignment="1" applyProtection="1">
      <alignment horizontal="center" wrapText="1"/>
    </xf>
    <xf numFmtId="4" fontId="0" fillId="0" borderId="12" xfId="0" applyNumberFormat="1" applyFont="1" applyBorder="1" applyAlignment="1">
      <alignment horizontal="center" wrapText="1"/>
    </xf>
    <xf numFmtId="181" fontId="0" fillId="0" borderId="12" xfId="0" applyNumberFormat="1" applyFont="1" applyBorder="1" applyAlignment="1">
      <alignment horizontal="center" wrapText="1"/>
    </xf>
    <xf numFmtId="182" fontId="3" fillId="0" borderId="0" xfId="0" applyNumberFormat="1" applyFont="1" applyAlignment="1" applyProtection="1">
      <alignment wrapText="1"/>
    </xf>
    <xf numFmtId="4" fontId="3" fillId="0" borderId="0" xfId="0" applyNumberFormat="1" applyFont="1" applyAlignment="1" applyProtection="1">
      <alignment wrapText="1"/>
    </xf>
    <xf numFmtId="17" fontId="3" fillId="0" borderId="0" xfId="0" applyNumberFormat="1" applyFont="1" applyAlignment="1" applyProtection="1">
      <alignment wrapText="1"/>
    </xf>
    <xf numFmtId="17" fontId="0" fillId="0" borderId="0" xfId="0" applyNumberFormat="1" applyAlignment="1" applyProtection="1"/>
    <xf numFmtId="183" fontId="0" fillId="0" borderId="12" xfId="0" applyNumberFormat="1" applyFont="1" applyBorder="1" applyAlignment="1" applyProtection="1">
      <alignment horizontal="center" vertical="center" wrapText="1"/>
    </xf>
    <xf numFmtId="17" fontId="11" fillId="0" borderId="0" xfId="0" applyNumberFormat="1" applyFont="1" applyBorder="1" applyAlignment="1" applyProtection="1">
      <alignment horizontal="left" vertical="top" wrapText="1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wrapText="1"/>
    </xf>
    <xf numFmtId="0" fontId="12" fillId="0" borderId="12" xfId="0" applyFont="1" applyBorder="1" applyAlignment="1">
      <alignment horizontal="center" vertical="center"/>
    </xf>
    <xf numFmtId="4" fontId="3" fillId="0" borderId="0" xfId="0" applyNumberFormat="1" applyFont="1" applyAlignment="1" applyProtection="1">
      <alignment vertical="center" wrapText="1"/>
    </xf>
    <xf numFmtId="0" fontId="3" fillId="0" borderId="0" xfId="0" applyFont="1" applyBorder="1" applyAlignment="1" applyProtection="1">
      <alignment wrapText="1"/>
    </xf>
    <xf numFmtId="0" fontId="0" fillId="0" borderId="3" xfId="0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180" fontId="1" fillId="0" borderId="0" xfId="0" applyNumberFormat="1" applyFont="1" applyAlignment="1" applyProtection="1">
      <alignment horizontal="center" vertical="center"/>
    </xf>
    <xf numFmtId="4" fontId="0" fillId="0" borderId="0" xfId="0" applyNumberFormat="1" applyFont="1" applyAlignment="1" applyProtection="1">
      <alignment horizontal="center" wrapText="1"/>
    </xf>
    <xf numFmtId="4" fontId="0" fillId="0" borderId="0" xfId="0" applyNumberFormat="1" applyFont="1" applyAlignment="1">
      <alignment horizontal="center" wrapText="1"/>
    </xf>
    <xf numFmtId="180" fontId="13" fillId="4" borderId="13" xfId="0" applyNumberFormat="1" applyFont="1" applyFill="1" applyBorder="1" applyAlignment="1" applyProtection="1">
      <alignment vertical="center" wrapText="1"/>
    </xf>
    <xf numFmtId="4" fontId="0" fillId="0" borderId="0" xfId="0" applyNumberFormat="1" applyAlignment="1" applyProtection="1"/>
    <xf numFmtId="184" fontId="3" fillId="0" borderId="0" xfId="0" applyNumberFormat="1" applyFont="1" applyAlignment="1" applyProtection="1">
      <alignment wrapText="1"/>
    </xf>
    <xf numFmtId="184" fontId="3" fillId="0" borderId="0" xfId="0" applyNumberFormat="1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vertical="center"/>
    </xf>
    <xf numFmtId="0" fontId="14" fillId="2" borderId="12" xfId="0" applyFont="1" applyFill="1" applyBorder="1" applyAlignment="1" applyProtection="1">
      <alignment horizontal="center" vertical="center" wrapText="1"/>
    </xf>
    <xf numFmtId="0" fontId="8" fillId="3" borderId="12" xfId="0" applyFont="1" applyFill="1" applyBorder="1" applyAlignment="1" applyProtection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183" fontId="3" fillId="0" borderId="12" xfId="0" applyNumberFormat="1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2" xfId="0" applyFont="1" applyBorder="1" applyAlignment="1" applyProtection="1">
      <alignment wrapText="1"/>
    </xf>
    <xf numFmtId="0" fontId="3" fillId="0" borderId="12" xfId="0" applyFont="1" applyBorder="1" applyAlignment="1" applyProtection="1">
      <alignment horizontal="center" wrapText="1"/>
    </xf>
    <xf numFmtId="0" fontId="8" fillId="0" borderId="12" xfId="0" applyFont="1" applyBorder="1" applyAlignment="1" applyProtection="1">
      <alignment horizontal="right" vertical="center" wrapText="1"/>
    </xf>
    <xf numFmtId="0" fontId="15" fillId="0" borderId="0" xfId="0" applyFont="1" applyAlignment="1" applyProtection="1">
      <alignment wrapText="1"/>
    </xf>
    <xf numFmtId="0" fontId="15" fillId="0" borderId="0" xfId="0" applyFont="1" applyAlignment="1" applyProtection="1">
      <alignment horizontal="center" wrapText="1"/>
    </xf>
    <xf numFmtId="181" fontId="3" fillId="0" borderId="12" xfId="0" applyNumberFormat="1" applyFont="1" applyBorder="1" applyAlignment="1" applyProtection="1">
      <alignment horizontal="center" vertical="center" wrapText="1"/>
    </xf>
    <xf numFmtId="181" fontId="3" fillId="0" borderId="12" xfId="0" applyNumberFormat="1" applyFont="1" applyBorder="1" applyAlignment="1">
      <alignment horizontal="center" vertical="center" wrapText="1"/>
    </xf>
    <xf numFmtId="181" fontId="8" fillId="0" borderId="12" xfId="0" applyNumberFormat="1" applyFont="1" applyBorder="1" applyAlignment="1">
      <alignment wrapText="1"/>
    </xf>
    <xf numFmtId="0" fontId="3" fillId="0" borderId="0" xfId="0" applyFont="1" applyAlignment="1" applyProtection="1">
      <alignment vertical="top" wrapText="1"/>
    </xf>
    <xf numFmtId="0" fontId="15" fillId="0" borderId="0" xfId="0" applyFont="1" applyAlignment="1" applyProtection="1">
      <alignment horizontal="center" vertical="center" wrapText="1"/>
    </xf>
    <xf numFmtId="0" fontId="0" fillId="0" borderId="12" xfId="0" applyFont="1" applyBorder="1" applyAlignment="1" applyProtection="1" quotePrefix="1">
      <alignment horizontal="center"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1F001F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D9E2F3"/>
      <rgbColor rgb="00660066"/>
      <rgbColor rgb="00FF8080"/>
      <rgbColor rgb="000066CC"/>
      <rgbColor rgb="00D8D8D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C9211E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sei.go.gov.br/sei/controlador.php?acao=protocolo_visualizar&amp;id_protocolo=64518258&amp;id_procedimento_atual=60659087&amp;infra_sistema=100000100&amp;infra_unidade_atual=19837&amp;infra_hash=bea26a2e3b2fa04a228fe57120c60cfbad549b0f19e60ef1b9cd621a22b57b6996ae647c3" TargetMode="External"/><Relationship Id="rId3" Type="http://schemas.openxmlformats.org/officeDocument/2006/relationships/hyperlink" Target="https://sei.go.gov.br/sei/controlador.php?acao=protocolo_visualizar&amp;id_protocolo=64549748&amp;id_procedimento_atual=60659087&amp;infra_sistema=100000100&amp;infra_unidade_atual=19837&amp;infra_hash=0cad8a3b59a249f4940493e3b1880490be3ce717731953f1990f2b89bdc6afff96ae647c3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Z94"/>
  <sheetViews>
    <sheetView tabSelected="1" zoomScale="80" zoomScaleNormal="80" workbookViewId="0">
      <selection activeCell="B8" sqref="B7:W8"/>
    </sheetView>
  </sheetViews>
  <sheetFormatPr defaultColWidth="8.71428571428571" defaultRowHeight="15"/>
  <cols>
    <col min="2" max="2" width="11.9904761904762" style="2" customWidth="1"/>
    <col min="3" max="3" width="17.3142857142857" style="2" customWidth="1"/>
    <col min="4" max="4" width="16.2571428571429" style="2" customWidth="1"/>
    <col min="5" max="5" width="17.5047619047619" style="2" customWidth="1"/>
    <col min="6" max="6" width="16.952380952381" style="2" customWidth="1"/>
    <col min="7" max="7" width="15" style="2" customWidth="1"/>
    <col min="8" max="8" width="17.3142857142857" style="3" customWidth="1"/>
    <col min="9" max="9" width="21" style="3" customWidth="1"/>
    <col min="10" max="10" width="14.1428571428571" style="2" customWidth="1"/>
    <col min="11" max="11" width="15" style="2" customWidth="1"/>
    <col min="12" max="12" width="16.7809523809524" style="2" customWidth="1"/>
    <col min="13" max="13" width="20.4190476190476" style="2" customWidth="1"/>
    <col min="14" max="14" width="13.152380952381" style="2" customWidth="1"/>
    <col min="15" max="15" width="18" style="2" customWidth="1"/>
    <col min="16" max="16" width="12.2857142857143" style="2" customWidth="1"/>
    <col min="17" max="17" width="16.1428571428571" style="2" customWidth="1"/>
    <col min="18" max="18" width="13.5714285714286" style="2" customWidth="1"/>
    <col min="19" max="19" width="16.2857142857143" style="1" customWidth="1"/>
    <col min="20" max="20" width="13.152380952381" style="2" customWidth="1"/>
    <col min="21" max="21" width="15.1428571428571" style="2" customWidth="1"/>
    <col min="22" max="22" width="17.5714285714286" style="2" customWidth="1"/>
    <col min="23" max="23" width="20.1428571428571" style="2" customWidth="1"/>
    <col min="24" max="24" width="16.2857142857143" style="4" customWidth="1"/>
    <col min="25" max="25" width="17.7142857142857" style="4" customWidth="1"/>
    <col min="26" max="26" width="8.71428571428571" style="4"/>
  </cols>
  <sheetData>
    <row r="1" ht="26.25" spans="2:23"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2:23">
      <c r="B2" s="6"/>
      <c r="C2" s="7"/>
      <c r="D2" s="7"/>
      <c r="E2" s="7"/>
      <c r="F2" s="7"/>
      <c r="G2" s="7"/>
      <c r="H2" s="6"/>
      <c r="I2" s="6"/>
      <c r="J2" s="7"/>
      <c r="K2" s="7"/>
      <c r="L2" s="7"/>
      <c r="M2" s="7"/>
      <c r="N2" s="7"/>
      <c r="O2" s="7"/>
      <c r="P2" s="53"/>
      <c r="Q2" s="53"/>
      <c r="R2" s="53"/>
      <c r="S2" s="6"/>
      <c r="T2" s="53"/>
      <c r="U2" s="53"/>
      <c r="V2" s="53"/>
      <c r="W2" s="53"/>
    </row>
    <row r="3" ht="15.75" spans="2:23">
      <c r="B3" s="8" t="s">
        <v>1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2:23">
      <c r="B4" s="6"/>
      <c r="C4" s="7"/>
      <c r="D4" s="7"/>
      <c r="E4" s="7"/>
      <c r="F4" s="7"/>
      <c r="G4" s="7"/>
      <c r="H4" s="6"/>
      <c r="I4" s="6"/>
      <c r="J4" s="7"/>
      <c r="K4" s="7"/>
      <c r="L4" s="7"/>
      <c r="M4" s="7"/>
      <c r="N4" s="7"/>
      <c r="O4" s="7"/>
      <c r="P4" s="53"/>
      <c r="Q4" s="53"/>
      <c r="R4" s="53"/>
      <c r="S4" s="6"/>
      <c r="T4" s="53"/>
      <c r="U4" s="53"/>
      <c r="V4" s="53"/>
      <c r="W4" s="53"/>
    </row>
    <row r="5" ht="19.5" customHeight="1" spans="2:23">
      <c r="B5" s="9" t="s">
        <v>2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ht="19.5" customHeight="1" spans="2:15">
      <c r="B6" s="10" t="s">
        <v>3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19.5" customHeight="1" spans="2:1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ht="19.5" customHeight="1" spans="2:23">
      <c r="B8" s="9" t="s">
        <v>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ht="19.5" customHeight="1" spans="2:15">
      <c r="B9" s="10" t="s">
        <v>5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ht="19.5" customHeight="1" spans="2:15"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ht="19.5" customHeight="1" spans="2:23">
      <c r="B11" s="9" t="s">
        <v>6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ht="19.5" customHeight="1" spans="2:1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ht="19.5" customHeight="1" spans="2:23">
      <c r="B13" s="12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ht="19.5" customHeight="1" spans="2:23">
      <c r="B14" s="12" t="s">
        <v>8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ht="19.5" customHeight="1" spans="2:23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70"/>
      <c r="T15" s="13"/>
      <c r="U15" s="13"/>
      <c r="V15" s="13"/>
      <c r="W15" s="13"/>
    </row>
    <row r="16" ht="22.5" customHeight="1" spans="2:23">
      <c r="B16" s="12" t="s">
        <v>9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ht="31.5" customHeight="1" spans="2:23">
      <c r="B17" s="12" t="s">
        <v>10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customHeight="1" spans="2:23">
      <c r="B18" s="14" t="s">
        <v>11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</row>
    <row r="19" s="1" customFormat="1" ht="54.75" customHeight="1" spans="2:26">
      <c r="B19" s="15" t="s">
        <v>12</v>
      </c>
      <c r="C19" s="16"/>
      <c r="D19" s="17" t="s">
        <v>13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71"/>
      <c r="Y19" s="71"/>
      <c r="Z19" s="71"/>
    </row>
    <row r="20" s="1" customFormat="1" ht="63" customHeight="1" spans="2:26">
      <c r="B20" s="15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43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43" t="s">
        <v>21</v>
      </c>
      <c r="S20" s="20" t="s">
        <v>22</v>
      </c>
      <c r="T20" s="20"/>
      <c r="U20" s="20" t="s">
        <v>23</v>
      </c>
      <c r="V20" s="20"/>
      <c r="W20" s="19" t="s">
        <v>24</v>
      </c>
      <c r="X20" s="71"/>
      <c r="Y20" s="71"/>
      <c r="Z20" s="81"/>
    </row>
    <row r="21" s="1" customFormat="1" ht="54.75" customHeight="1" spans="2:26">
      <c r="B21" s="15"/>
      <c r="C21" s="18"/>
      <c r="D21" s="19"/>
      <c r="E21" s="21" t="s">
        <v>25</v>
      </c>
      <c r="F21" s="21" t="s">
        <v>26</v>
      </c>
      <c r="G21" s="21" t="s">
        <v>27</v>
      </c>
      <c r="H21" s="21" t="s">
        <v>25</v>
      </c>
      <c r="I21" s="21" t="s">
        <v>26</v>
      </c>
      <c r="J21" s="21" t="s">
        <v>27</v>
      </c>
      <c r="K21" s="21" t="s">
        <v>25</v>
      </c>
      <c r="L21" s="43" t="s">
        <v>28</v>
      </c>
      <c r="M21" s="21" t="s">
        <v>25</v>
      </c>
      <c r="N21" s="21" t="s">
        <v>26</v>
      </c>
      <c r="O21" s="21" t="s">
        <v>27</v>
      </c>
      <c r="P21" s="21" t="s">
        <v>25</v>
      </c>
      <c r="Q21" s="21" t="s">
        <v>26</v>
      </c>
      <c r="R21" s="21"/>
      <c r="S21" s="21" t="s">
        <v>25</v>
      </c>
      <c r="T21" s="21" t="s">
        <v>26</v>
      </c>
      <c r="U21" s="21" t="s">
        <v>25</v>
      </c>
      <c r="V21" s="21" t="s">
        <v>29</v>
      </c>
      <c r="W21" s="19"/>
      <c r="X21" s="72"/>
      <c r="Y21" s="72"/>
      <c r="Z21" s="71"/>
    </row>
    <row r="22" s="1" customFormat="1" ht="24.75" customHeight="1" spans="2:26">
      <c r="B22" s="22">
        <v>45658</v>
      </c>
      <c r="C22" s="23">
        <v>18223762.25</v>
      </c>
      <c r="D22" s="23">
        <v>18075229.31</v>
      </c>
      <c r="E22" s="23">
        <v>115713224.24</v>
      </c>
      <c r="F22" s="24"/>
      <c r="G22" s="24"/>
      <c r="H22" s="23">
        <v>32966191.2</v>
      </c>
      <c r="I22" s="24"/>
      <c r="J22" s="24"/>
      <c r="K22" s="23"/>
      <c r="L22" s="22">
        <v>45658</v>
      </c>
      <c r="M22" s="23">
        <v>16483095.6</v>
      </c>
      <c r="N22" s="54"/>
      <c r="O22" s="24"/>
      <c r="P22" s="55"/>
      <c r="Q22" s="28">
        <v>11340</v>
      </c>
      <c r="R22" s="55"/>
      <c r="S22" s="23">
        <v>77366.88</v>
      </c>
      <c r="T22" s="24"/>
      <c r="U22" s="23">
        <v>317094.85</v>
      </c>
      <c r="V22" s="55"/>
      <c r="W22" s="23">
        <f>M22+S22+U22-Q22</f>
        <v>16866217.33</v>
      </c>
      <c r="X22" s="73">
        <f>SUM(E22:G22)</f>
        <v>115713224.24</v>
      </c>
      <c r="Y22" s="73">
        <f>SUM(H22:J22)</f>
        <v>32966191.2</v>
      </c>
      <c r="Z22" s="71"/>
    </row>
    <row r="23" s="1" customFormat="1" ht="24.75" customHeight="1" spans="2:26">
      <c r="B23" s="22">
        <v>45689</v>
      </c>
      <c r="C23" s="23">
        <v>18232815.26</v>
      </c>
      <c r="D23" s="23">
        <v>18084282.32</v>
      </c>
      <c r="E23" s="23">
        <v>1513101.72</v>
      </c>
      <c r="F23" s="25">
        <v>6200000</v>
      </c>
      <c r="G23" s="24"/>
      <c r="H23" s="23">
        <v>16796197.32</v>
      </c>
      <c r="I23" s="25">
        <v>6200000</v>
      </c>
      <c r="J23" s="24"/>
      <c r="K23" s="23"/>
      <c r="L23" s="22">
        <v>45689</v>
      </c>
      <c r="M23" s="56">
        <v>16483095.6</v>
      </c>
      <c r="N23" s="56">
        <v>6200000</v>
      </c>
      <c r="O23" s="24"/>
      <c r="P23" s="55"/>
      <c r="Q23" s="55"/>
      <c r="R23" s="55"/>
      <c r="S23" s="23"/>
      <c r="T23" s="24"/>
      <c r="U23" s="74">
        <v>829514.34</v>
      </c>
      <c r="V23" s="55"/>
      <c r="W23" s="23">
        <f>M23+M24+M25+N23+U23</f>
        <v>40308807.26</v>
      </c>
      <c r="X23" s="73"/>
      <c r="Y23" s="73"/>
      <c r="Z23" s="71"/>
    </row>
    <row r="24" s="1" customFormat="1" ht="24.75" customHeight="1" spans="2:26">
      <c r="B24" s="22">
        <v>45689</v>
      </c>
      <c r="C24" s="23"/>
      <c r="D24" s="23"/>
      <c r="E24" s="23"/>
      <c r="F24" s="24"/>
      <c r="G24" s="24"/>
      <c r="H24" s="23"/>
      <c r="I24" s="24"/>
      <c r="J24" s="24"/>
      <c r="K24" s="23"/>
      <c r="L24" s="22">
        <v>45658</v>
      </c>
      <c r="M24" s="56">
        <v>313101.72</v>
      </c>
      <c r="N24" s="54"/>
      <c r="O24" s="24"/>
      <c r="P24" s="55"/>
      <c r="Q24" s="55"/>
      <c r="R24" s="55"/>
      <c r="S24" s="23"/>
      <c r="T24" s="24"/>
      <c r="U24" s="23"/>
      <c r="V24" s="55"/>
      <c r="W24" s="23"/>
      <c r="X24" s="73"/>
      <c r="Y24" s="73"/>
      <c r="Z24" s="71"/>
    </row>
    <row r="25" s="1" customFormat="1" ht="24.75" customHeight="1" spans="2:26">
      <c r="B25" s="22">
        <v>45689</v>
      </c>
      <c r="C25" s="23"/>
      <c r="D25" s="23"/>
      <c r="E25" s="23"/>
      <c r="F25" s="24"/>
      <c r="G25" s="24"/>
      <c r="H25" s="23"/>
      <c r="I25" s="24"/>
      <c r="J25" s="24"/>
      <c r="K25" s="23"/>
      <c r="L25" s="22">
        <v>45717</v>
      </c>
      <c r="M25" s="56">
        <v>16483095.6</v>
      </c>
      <c r="N25" s="54"/>
      <c r="O25" s="24"/>
      <c r="P25" s="55"/>
      <c r="Q25" s="55"/>
      <c r="R25" s="55"/>
      <c r="S25" s="23"/>
      <c r="T25" s="24"/>
      <c r="U25" s="23"/>
      <c r="V25" s="55"/>
      <c r="W25" s="23"/>
      <c r="X25" s="73"/>
      <c r="Y25" s="73"/>
      <c r="Z25" s="71"/>
    </row>
    <row r="26" s="1" customFormat="1" ht="24.75" customHeight="1" spans="2:26">
      <c r="B26" s="22">
        <v>45717</v>
      </c>
      <c r="C26" s="23">
        <v>18226313.87</v>
      </c>
      <c r="D26" s="23">
        <v>18077780.92</v>
      </c>
      <c r="E26" s="26">
        <v>322154.73</v>
      </c>
      <c r="F26" s="24"/>
      <c r="G26" s="24"/>
      <c r="H26" s="27">
        <v>17768872.85</v>
      </c>
      <c r="I26" s="24"/>
      <c r="J26" s="24"/>
      <c r="K26" s="23"/>
      <c r="L26" s="22">
        <v>45658</v>
      </c>
      <c r="M26" s="57">
        <v>963622.52</v>
      </c>
      <c r="N26" s="54"/>
      <c r="O26" s="24"/>
      <c r="P26" s="28">
        <v>5804.5</v>
      </c>
      <c r="Q26" s="28">
        <v>265894.93</v>
      </c>
      <c r="R26" s="55"/>
      <c r="S26" s="75">
        <v>7896.66</v>
      </c>
      <c r="T26" s="24"/>
      <c r="U26" s="23"/>
      <c r="V26" s="55"/>
      <c r="W26" s="23">
        <f>M26+M27+M28+S26-P26-Q26</f>
        <v>17505070.08</v>
      </c>
      <c r="X26" s="73"/>
      <c r="Y26" s="73"/>
      <c r="Z26" s="71"/>
    </row>
    <row r="27" s="1" customFormat="1" ht="24.75" customHeight="1" spans="2:26">
      <c r="B27" s="22">
        <v>45717</v>
      </c>
      <c r="C27" s="23"/>
      <c r="D27" s="23"/>
      <c r="E27" s="26"/>
      <c r="F27" s="24"/>
      <c r="G27" s="24"/>
      <c r="H27" s="27"/>
      <c r="I27" s="24"/>
      <c r="J27" s="24"/>
      <c r="K27" s="23"/>
      <c r="L27" s="22">
        <v>45689</v>
      </c>
      <c r="M27" s="57">
        <v>322154.73</v>
      </c>
      <c r="N27" s="54"/>
      <c r="O27" s="24"/>
      <c r="P27" s="55"/>
      <c r="Q27" s="55"/>
      <c r="R27" s="55"/>
      <c r="S27" s="23"/>
      <c r="T27" s="24"/>
      <c r="U27" s="23"/>
      <c r="V27" s="55"/>
      <c r="W27" s="23"/>
      <c r="X27" s="73"/>
      <c r="Y27" s="73"/>
      <c r="Z27" s="71"/>
    </row>
    <row r="28" s="1" customFormat="1" ht="24.75" customHeight="1" spans="2:26">
      <c r="B28" s="22">
        <v>45717</v>
      </c>
      <c r="C28" s="23"/>
      <c r="D28" s="23"/>
      <c r="E28" s="26"/>
      <c r="F28" s="24"/>
      <c r="G28" s="24"/>
      <c r="H28" s="27"/>
      <c r="I28" s="24"/>
      <c r="J28" s="24"/>
      <c r="K28" s="23"/>
      <c r="L28" s="22">
        <v>45748</v>
      </c>
      <c r="M28" s="57">
        <v>16483095.6</v>
      </c>
      <c r="N28" s="54"/>
      <c r="O28" s="24"/>
      <c r="P28" s="55"/>
      <c r="Q28" s="55"/>
      <c r="R28" s="55"/>
      <c r="S28" s="23"/>
      <c r="T28" s="24"/>
      <c r="U28" s="23"/>
      <c r="V28" s="55"/>
      <c r="W28" s="23"/>
      <c r="X28" s="73"/>
      <c r="Y28" s="73"/>
      <c r="Z28" s="71"/>
    </row>
    <row r="29" s="1" customFormat="1" ht="24.75" customHeight="1" spans="2:26">
      <c r="B29" s="22">
        <v>45748</v>
      </c>
      <c r="C29" s="23">
        <v>18227311.86</v>
      </c>
      <c r="D29" s="23">
        <v>18078778.93</v>
      </c>
      <c r="E29" s="23">
        <v>64642897.47</v>
      </c>
      <c r="F29" s="24"/>
      <c r="G29" s="24"/>
      <c r="H29" s="27">
        <v>18975060.01</v>
      </c>
      <c r="I29" s="24"/>
      <c r="J29" s="24"/>
      <c r="K29" s="23"/>
      <c r="L29" s="22">
        <v>45658</v>
      </c>
      <c r="M29" s="58">
        <v>260202.49</v>
      </c>
      <c r="N29" s="54"/>
      <c r="O29" s="24"/>
      <c r="P29" s="55"/>
      <c r="Q29" s="55"/>
      <c r="R29" s="55"/>
      <c r="S29" s="23"/>
      <c r="T29" s="24"/>
      <c r="U29" s="23"/>
      <c r="V29" s="55"/>
      <c r="W29" s="23">
        <f>M29+M30+M31+M32</f>
        <v>18975060.01</v>
      </c>
      <c r="X29" s="73"/>
      <c r="Y29" s="73"/>
      <c r="Z29" s="71"/>
    </row>
    <row r="30" s="1" customFormat="1" ht="24.75" customHeight="1" spans="2:26">
      <c r="B30" s="22">
        <v>45748</v>
      </c>
      <c r="C30" s="23"/>
      <c r="D30" s="23"/>
      <c r="E30" s="26"/>
      <c r="F30" s="24"/>
      <c r="G30" s="24"/>
      <c r="H30" s="27"/>
      <c r="I30" s="24"/>
      <c r="J30" s="24"/>
      <c r="K30" s="23"/>
      <c r="L30" s="22">
        <v>45689</v>
      </c>
      <c r="M30" s="58">
        <v>1225475.21</v>
      </c>
      <c r="N30" s="54"/>
      <c r="O30" s="24"/>
      <c r="P30" s="55"/>
      <c r="Q30" s="55"/>
      <c r="R30" s="55"/>
      <c r="S30" s="23"/>
      <c r="T30" s="24"/>
      <c r="U30" s="23"/>
      <c r="V30" s="55"/>
      <c r="W30" s="23"/>
      <c r="X30" s="73"/>
      <c r="Y30" s="73"/>
      <c r="Z30" s="71"/>
    </row>
    <row r="31" s="1" customFormat="1" ht="24.75" customHeight="1" spans="2:26">
      <c r="B31" s="22">
        <v>45748</v>
      </c>
      <c r="C31" s="23"/>
      <c r="D31" s="23"/>
      <c r="E31" s="26"/>
      <c r="F31" s="24"/>
      <c r="G31" s="24"/>
      <c r="H31" s="27"/>
      <c r="I31" s="24"/>
      <c r="J31" s="24"/>
      <c r="K31" s="23"/>
      <c r="L31" s="22">
        <v>45717</v>
      </c>
      <c r="M31" s="58">
        <v>306286.71</v>
      </c>
      <c r="N31" s="54"/>
      <c r="O31" s="24"/>
      <c r="P31" s="55"/>
      <c r="Q31" s="55"/>
      <c r="R31" s="55"/>
      <c r="S31" s="23"/>
      <c r="T31" s="24"/>
      <c r="U31" s="23"/>
      <c r="V31" s="55"/>
      <c r="W31" s="23"/>
      <c r="X31" s="73"/>
      <c r="Y31" s="73"/>
      <c r="Z31" s="71"/>
    </row>
    <row r="32" s="1" customFormat="1" ht="24.75" customHeight="1" spans="2:26">
      <c r="B32" s="22">
        <v>45748</v>
      </c>
      <c r="C32" s="23"/>
      <c r="D32" s="23"/>
      <c r="E32" s="26"/>
      <c r="F32" s="24"/>
      <c r="G32" s="24"/>
      <c r="H32" s="27"/>
      <c r="I32" s="24"/>
      <c r="J32" s="24"/>
      <c r="K32" s="23"/>
      <c r="L32" s="22">
        <v>45778</v>
      </c>
      <c r="M32" s="58">
        <v>17183095.6</v>
      </c>
      <c r="N32" s="54"/>
      <c r="O32" s="24"/>
      <c r="P32" s="55"/>
      <c r="Q32" s="55"/>
      <c r="R32" s="55"/>
      <c r="S32" s="23"/>
      <c r="T32" s="24"/>
      <c r="U32" s="23"/>
      <c r="V32" s="55"/>
      <c r="W32" s="23"/>
      <c r="X32" s="73"/>
      <c r="Y32" s="73"/>
      <c r="Z32" s="71"/>
    </row>
    <row r="33" s="1" customFormat="1" ht="24.75" customHeight="1" spans="2:26">
      <c r="B33" s="22">
        <v>45778</v>
      </c>
      <c r="C33" s="23">
        <v>18234723.6</v>
      </c>
      <c r="D33" s="23">
        <v>18086190.66</v>
      </c>
      <c r="E33" s="26">
        <v>307284.7</v>
      </c>
      <c r="F33" s="25">
        <v>1544905.14</v>
      </c>
      <c r="G33" s="24"/>
      <c r="H33" s="27">
        <v>19843571.02</v>
      </c>
      <c r="I33" s="25">
        <v>1544905.14</v>
      </c>
      <c r="J33" s="24"/>
      <c r="K33" s="23"/>
      <c r="L33" s="22">
        <v>45717</v>
      </c>
      <c r="M33" s="58">
        <v>1226041.29</v>
      </c>
      <c r="N33" s="25">
        <v>1544905.14</v>
      </c>
      <c r="O33" s="24"/>
      <c r="P33" s="55"/>
      <c r="Q33" s="28">
        <v>500</v>
      </c>
      <c r="R33" s="55"/>
      <c r="S33" s="23"/>
      <c r="T33" s="24"/>
      <c r="U33" s="23"/>
      <c r="V33" s="55"/>
      <c r="W33" s="23">
        <f>M33+M34+N33-Q33</f>
        <v>4304880.56</v>
      </c>
      <c r="X33" s="73"/>
      <c r="Y33" s="73"/>
      <c r="Z33" s="71"/>
    </row>
    <row r="34" s="1" customFormat="1" ht="24.75" customHeight="1" spans="2:26">
      <c r="B34" s="22">
        <v>45778</v>
      </c>
      <c r="C34" s="23"/>
      <c r="D34" s="23"/>
      <c r="E34" s="26"/>
      <c r="F34" s="24"/>
      <c r="G34" s="24"/>
      <c r="H34" s="27"/>
      <c r="I34" s="24"/>
      <c r="J34" s="24"/>
      <c r="K34" s="23"/>
      <c r="L34" s="22">
        <v>45748</v>
      </c>
      <c r="M34" s="58">
        <v>1534434.13</v>
      </c>
      <c r="N34" s="54"/>
      <c r="O34" s="24"/>
      <c r="P34" s="55"/>
      <c r="Q34" s="55"/>
      <c r="R34" s="55"/>
      <c r="S34" s="23"/>
      <c r="T34" s="24"/>
      <c r="U34" s="23"/>
      <c r="V34" s="55"/>
      <c r="W34" s="23"/>
      <c r="X34" s="73"/>
      <c r="Y34" s="73"/>
      <c r="Z34" s="71"/>
    </row>
    <row r="35" s="1" customFormat="1" ht="24.75" customHeight="1" spans="2:26">
      <c r="B35" s="22">
        <v>45809</v>
      </c>
      <c r="C35" s="23">
        <v>18236742.11</v>
      </c>
      <c r="D35" s="23">
        <v>18088209.17</v>
      </c>
      <c r="E35" s="26">
        <v>314696.44</v>
      </c>
      <c r="F35" s="24"/>
      <c r="G35" s="24"/>
      <c r="H35" s="28">
        <v>16821991.48</v>
      </c>
      <c r="I35" s="24"/>
      <c r="J35" s="24"/>
      <c r="K35" s="23"/>
      <c r="L35" s="22">
        <v>45778</v>
      </c>
      <c r="M35" s="58">
        <v>314696.44</v>
      </c>
      <c r="N35" s="54"/>
      <c r="O35" s="24"/>
      <c r="P35" s="55"/>
      <c r="Q35" s="55"/>
      <c r="R35" s="55"/>
      <c r="S35" s="23"/>
      <c r="T35" s="24"/>
      <c r="U35" s="23"/>
      <c r="V35" s="55"/>
      <c r="W35" s="23">
        <f>M35+M36</f>
        <v>17397792.04</v>
      </c>
      <c r="X35" s="73"/>
      <c r="Y35" s="73"/>
      <c r="Z35" s="71"/>
    </row>
    <row r="36" s="1" customFormat="1" ht="24.75" customHeight="1" spans="2:26">
      <c r="B36" s="22">
        <v>45809</v>
      </c>
      <c r="C36" s="23"/>
      <c r="D36" s="23"/>
      <c r="E36" s="26"/>
      <c r="F36" s="24"/>
      <c r="G36" s="24"/>
      <c r="H36" s="27"/>
      <c r="I36" s="24"/>
      <c r="J36" s="24"/>
      <c r="K36" s="23"/>
      <c r="L36" s="22">
        <v>45809</v>
      </c>
      <c r="M36" s="57">
        <v>17083095.6</v>
      </c>
      <c r="N36" s="54"/>
      <c r="O36" s="24"/>
      <c r="P36" s="55"/>
      <c r="Q36" s="55"/>
      <c r="R36" s="55"/>
      <c r="S36" s="23"/>
      <c r="T36" s="24"/>
      <c r="U36" s="23"/>
      <c r="V36" s="55"/>
      <c r="W36" s="23"/>
      <c r="X36" s="73"/>
      <c r="Y36" s="73"/>
      <c r="Z36" s="71"/>
    </row>
    <row r="37" s="1" customFormat="1" ht="24.75" customHeight="1" spans="2:26">
      <c r="B37" s="22">
        <v>45839</v>
      </c>
      <c r="C37" s="23">
        <v>18240583.53</v>
      </c>
      <c r="D37" s="23">
        <v>18092050.59</v>
      </c>
      <c r="E37" s="23">
        <v>32485020.34</v>
      </c>
      <c r="F37" s="24"/>
      <c r="G37" s="24"/>
      <c r="H37" s="28">
        <v>17351159.42</v>
      </c>
      <c r="I37" s="24"/>
      <c r="J37" s="24"/>
      <c r="K37" s="23">
        <v>1175800.56</v>
      </c>
      <c r="L37" s="22">
        <v>45778</v>
      </c>
      <c r="M37" s="58">
        <v>527149.43</v>
      </c>
      <c r="N37" s="54"/>
      <c r="O37" s="24"/>
      <c r="P37" s="55"/>
      <c r="Q37" s="55"/>
      <c r="R37" s="55"/>
      <c r="S37" s="23"/>
      <c r="T37" s="24"/>
      <c r="U37" s="23"/>
      <c r="V37" s="55"/>
      <c r="W37" s="75">
        <v>17351159.42</v>
      </c>
      <c r="X37" s="73"/>
      <c r="Y37" s="73"/>
      <c r="Z37" s="71"/>
    </row>
    <row r="38" s="1" customFormat="1" ht="24.75" customHeight="1" spans="2:26">
      <c r="B38" s="22">
        <v>45839</v>
      </c>
      <c r="C38" s="23"/>
      <c r="D38" s="23"/>
      <c r="E38" s="26"/>
      <c r="F38" s="24"/>
      <c r="G38" s="24"/>
      <c r="H38" s="26"/>
      <c r="I38" s="24"/>
      <c r="J38" s="24"/>
      <c r="K38" s="23"/>
      <c r="L38" s="22">
        <v>45809</v>
      </c>
      <c r="M38" s="58">
        <v>316714.96</v>
      </c>
      <c r="N38" s="54"/>
      <c r="O38" s="24"/>
      <c r="P38" s="55"/>
      <c r="Q38" s="55"/>
      <c r="R38" s="55"/>
      <c r="S38" s="23"/>
      <c r="T38" s="24"/>
      <c r="U38" s="23"/>
      <c r="V38" s="55"/>
      <c r="W38" s="23"/>
      <c r="X38" s="73"/>
      <c r="Y38" s="73"/>
      <c r="Z38" s="71"/>
    </row>
    <row r="39" s="1" customFormat="1" ht="24.75" customHeight="1" spans="2:26">
      <c r="B39" s="22">
        <v>45839</v>
      </c>
      <c r="C39" s="23"/>
      <c r="D39" s="23"/>
      <c r="E39" s="26"/>
      <c r="F39" s="24"/>
      <c r="G39" s="24"/>
      <c r="H39" s="26"/>
      <c r="I39" s="24"/>
      <c r="J39" s="24"/>
      <c r="K39" s="23"/>
      <c r="L39" s="22">
        <v>45839</v>
      </c>
      <c r="M39" s="57">
        <v>16507295.03</v>
      </c>
      <c r="N39" s="54"/>
      <c r="O39" s="24"/>
      <c r="P39" s="55"/>
      <c r="Q39" s="55"/>
      <c r="R39" s="55"/>
      <c r="S39" s="23"/>
      <c r="T39" s="24"/>
      <c r="U39" s="23"/>
      <c r="V39" s="55"/>
      <c r="W39" s="23"/>
      <c r="X39" s="73"/>
      <c r="Y39" s="73"/>
      <c r="Z39" s="71"/>
    </row>
    <row r="40" s="1" customFormat="1" ht="24.75" customHeight="1" spans="2:26">
      <c r="B40" s="22">
        <v>45870</v>
      </c>
      <c r="C40" s="23">
        <v>18245766.12</v>
      </c>
      <c r="D40" s="23">
        <v>18097233.18</v>
      </c>
      <c r="E40" s="26">
        <v>320556.37</v>
      </c>
      <c r="F40" s="24"/>
      <c r="G40" s="24"/>
      <c r="H40" s="28">
        <v>19474458.54</v>
      </c>
      <c r="I40" s="24"/>
      <c r="J40" s="24"/>
      <c r="K40" s="23">
        <v>1188417.83</v>
      </c>
      <c r="L40" s="22">
        <v>45809</v>
      </c>
      <c r="M40" s="58">
        <v>628811.64</v>
      </c>
      <c r="N40" s="54"/>
      <c r="O40" s="24"/>
      <c r="P40" s="55"/>
      <c r="Q40" s="27">
        <v>1375</v>
      </c>
      <c r="R40" s="55"/>
      <c r="S40" s="23"/>
      <c r="T40" s="24"/>
      <c r="U40" s="23"/>
      <c r="V40" s="55"/>
      <c r="W40" s="23">
        <f>M40+M41+M42-Q40-Q41</f>
        <v>18629916.34</v>
      </c>
      <c r="X40" s="73"/>
      <c r="Y40" s="73"/>
      <c r="Z40" s="71"/>
    </row>
    <row r="41" s="1" customFormat="1" ht="24.75" customHeight="1" spans="2:26">
      <c r="B41" s="22">
        <v>45870</v>
      </c>
      <c r="C41" s="23"/>
      <c r="D41" s="23"/>
      <c r="E41" s="26"/>
      <c r="F41" s="24"/>
      <c r="G41" s="24"/>
      <c r="H41" s="26"/>
      <c r="I41" s="24"/>
      <c r="J41" s="24"/>
      <c r="K41" s="23"/>
      <c r="L41" s="22">
        <v>45839</v>
      </c>
      <c r="M41" s="58">
        <v>1525168.57</v>
      </c>
      <c r="N41" s="54"/>
      <c r="O41" s="24"/>
      <c r="P41" s="55"/>
      <c r="Q41" s="27">
        <v>29983.91</v>
      </c>
      <c r="R41" s="55"/>
      <c r="S41" s="23"/>
      <c r="T41" s="24"/>
      <c r="U41" s="23"/>
      <c r="V41" s="55"/>
      <c r="W41" s="23"/>
      <c r="X41" s="73"/>
      <c r="Y41" s="73"/>
      <c r="Z41" s="71"/>
    </row>
    <row r="42" s="1" customFormat="1" ht="24.75" customHeight="1" spans="2:26">
      <c r="B42" s="22">
        <v>45870</v>
      </c>
      <c r="C42" s="23"/>
      <c r="D42" s="23"/>
      <c r="E42" s="26"/>
      <c r="F42" s="24"/>
      <c r="G42" s="24"/>
      <c r="H42" s="26"/>
      <c r="I42" s="24"/>
      <c r="J42" s="24"/>
      <c r="K42" s="23"/>
      <c r="L42" s="22">
        <v>45870</v>
      </c>
      <c r="M42" s="57">
        <v>16507295.04</v>
      </c>
      <c r="N42" s="54"/>
      <c r="O42" s="24"/>
      <c r="P42" s="55"/>
      <c r="Q42" s="55"/>
      <c r="R42" s="55"/>
      <c r="S42" s="23"/>
      <c r="T42" s="24"/>
      <c r="U42" s="23"/>
      <c r="V42" s="55"/>
      <c r="W42" s="23"/>
      <c r="X42" s="73"/>
      <c r="Y42" s="73"/>
      <c r="Z42" s="71"/>
    </row>
    <row r="43" ht="24.75" customHeight="1" spans="1:25">
      <c r="A43" s="1"/>
      <c r="B43" s="29"/>
      <c r="C43" s="30">
        <f>SUM(C22:C42)</f>
        <v>145868018.6</v>
      </c>
      <c r="D43" s="30">
        <f>SUM(D22:D42)</f>
        <v>144679755.08</v>
      </c>
      <c r="E43" s="31">
        <f>SUM(E22:E42)</f>
        <v>215618936.01</v>
      </c>
      <c r="F43" s="32">
        <f>SUM(F23:F34)</f>
        <v>7744905.14</v>
      </c>
      <c r="G43" s="32">
        <f>SUM(G22:G22)</f>
        <v>0</v>
      </c>
      <c r="H43" s="33">
        <f>SUM(H22:H42)</f>
        <v>159997501.84</v>
      </c>
      <c r="I43" s="32">
        <f>SUM(I23:I34)</f>
        <v>7744905.14</v>
      </c>
      <c r="J43" s="32">
        <f>SUM(J22:J22)</f>
        <v>0</v>
      </c>
      <c r="K43" s="32">
        <f>SUM(K37:K42)</f>
        <v>2364218.39</v>
      </c>
      <c r="L43" s="32"/>
      <c r="M43" s="31">
        <f>SUM(M22:M42)</f>
        <v>142677023.51</v>
      </c>
      <c r="N43" s="32">
        <f>SUM(N23:N34)</f>
        <v>7744905.14</v>
      </c>
      <c r="O43" s="32">
        <f>SUM(O22:O22)</f>
        <v>0</v>
      </c>
      <c r="P43" s="32">
        <v>5804.5</v>
      </c>
      <c r="Q43" s="32">
        <f>SUM(Q22:Q42)</f>
        <v>309093.84</v>
      </c>
      <c r="R43" s="32">
        <f>SUM(R22:R22)</f>
        <v>0</v>
      </c>
      <c r="S43" s="32">
        <f>S22+S26</f>
        <v>85263.54</v>
      </c>
      <c r="T43" s="32">
        <f>SUM(T22:T22)</f>
        <v>0</v>
      </c>
      <c r="U43" s="32">
        <f>SUM(U22:U25)</f>
        <v>1146609.19</v>
      </c>
      <c r="V43" s="32">
        <f>SUM(V22:V22)</f>
        <v>0</v>
      </c>
      <c r="W43" s="76">
        <f>SUM(W22:W42)</f>
        <v>151338903.04</v>
      </c>
      <c r="X43" s="73">
        <f>SUM(E43:G43)</f>
        <v>223363841.15</v>
      </c>
      <c r="Y43" s="73">
        <f>SUM(H43:J43)</f>
        <v>167742406.98</v>
      </c>
    </row>
    <row r="44" ht="24.25" customHeight="1" spans="2:23">
      <c r="B44" s="34"/>
      <c r="C44" s="34"/>
      <c r="D44" s="34"/>
      <c r="E44" s="34"/>
      <c r="F44" s="34"/>
      <c r="G44" s="34"/>
      <c r="H44" s="35"/>
      <c r="I44" s="41"/>
      <c r="J44" s="34"/>
      <c r="K44" s="34"/>
      <c r="L44" s="34"/>
      <c r="M44" s="34"/>
      <c r="N44" s="59"/>
      <c r="O44" s="59"/>
      <c r="P44" s="59"/>
      <c r="Q44" s="77"/>
      <c r="R44" s="78"/>
      <c r="S44" s="79"/>
      <c r="T44" s="34"/>
      <c r="U44" s="40"/>
      <c r="V44" s="34"/>
      <c r="W44" s="34"/>
    </row>
    <row r="45" ht="54.75" customHeight="1" spans="2:23">
      <c r="B45" s="36" t="s">
        <v>30</v>
      </c>
      <c r="C45" s="36"/>
      <c r="D45" s="36"/>
      <c r="E45" s="36"/>
      <c r="F45" s="36"/>
      <c r="G45" s="36"/>
      <c r="H45" s="36"/>
      <c r="I45" s="36"/>
      <c r="J45" s="36"/>
      <c r="N45" s="59"/>
      <c r="O45" s="59"/>
      <c r="P45" s="59"/>
      <c r="Q45" s="77"/>
      <c r="R45" s="78"/>
      <c r="S45" s="79"/>
      <c r="T45" s="34"/>
      <c r="U45" s="40"/>
      <c r="V45" s="34"/>
      <c r="W45" s="40"/>
    </row>
    <row r="46" customHeight="1" spans="2:23">
      <c r="B46" s="37" t="s">
        <v>31</v>
      </c>
      <c r="C46" s="37"/>
      <c r="D46" s="37"/>
      <c r="E46" s="37"/>
      <c r="F46" s="37"/>
      <c r="G46" s="37"/>
      <c r="H46" s="37"/>
      <c r="I46" s="37"/>
      <c r="J46" s="37"/>
      <c r="N46" s="59"/>
      <c r="O46" s="59"/>
      <c r="P46" s="59"/>
      <c r="Q46" s="77"/>
      <c r="R46" s="78"/>
      <c r="S46" s="79"/>
      <c r="T46" s="34"/>
      <c r="U46" s="34"/>
      <c r="V46" s="34"/>
      <c r="W46" s="34"/>
    </row>
    <row r="47" spans="2:23">
      <c r="B47" s="37"/>
      <c r="C47" s="37"/>
      <c r="D47" s="37"/>
      <c r="E47" s="37"/>
      <c r="F47" s="37"/>
      <c r="G47" s="37"/>
      <c r="H47" s="37"/>
      <c r="I47" s="37"/>
      <c r="J47" s="37"/>
      <c r="N47" s="59"/>
      <c r="O47" s="60"/>
      <c r="P47" s="34"/>
      <c r="Q47" s="77"/>
      <c r="R47" s="78"/>
      <c r="S47" s="79"/>
      <c r="T47" s="34"/>
      <c r="U47" s="34"/>
      <c r="V47" s="34"/>
      <c r="W47" s="34"/>
    </row>
    <row r="48" customHeight="1" spans="2:23">
      <c r="B48" s="38" t="s">
        <v>32</v>
      </c>
      <c r="C48" s="38"/>
      <c r="D48" s="38"/>
      <c r="E48" s="38"/>
      <c r="F48" s="38"/>
      <c r="G48" s="38"/>
      <c r="H48" s="38"/>
      <c r="I48" s="38"/>
      <c r="J48" s="38"/>
      <c r="N48" s="59"/>
      <c r="O48" s="60"/>
      <c r="P48" s="34"/>
      <c r="Q48" s="77"/>
      <c r="R48" s="78"/>
      <c r="S48" s="79"/>
      <c r="T48" s="34"/>
      <c r="U48" s="34"/>
      <c r="V48" s="34"/>
      <c r="W48" s="34"/>
    </row>
    <row r="49" customHeight="1" spans="2:23">
      <c r="B49" s="38" t="s">
        <v>33</v>
      </c>
      <c r="C49" s="38"/>
      <c r="D49" s="38"/>
      <c r="E49" s="38"/>
      <c r="F49" s="38"/>
      <c r="G49" s="38"/>
      <c r="H49" s="38"/>
      <c r="I49" s="38"/>
      <c r="J49" s="38"/>
      <c r="N49" s="59"/>
      <c r="O49" s="60"/>
      <c r="P49" s="34"/>
      <c r="Q49" s="77"/>
      <c r="R49" s="78"/>
      <c r="S49" s="79"/>
      <c r="T49" s="34"/>
      <c r="U49" s="34"/>
      <c r="V49" s="34"/>
      <c r="W49" s="34"/>
    </row>
    <row r="50" customHeight="1" spans="2:23">
      <c r="B50" s="38" t="s">
        <v>34</v>
      </c>
      <c r="C50" s="38"/>
      <c r="D50" s="38"/>
      <c r="E50" s="38"/>
      <c r="F50" s="38"/>
      <c r="G50" s="38"/>
      <c r="H50" s="38"/>
      <c r="I50" s="38"/>
      <c r="J50" s="38"/>
      <c r="N50" s="59"/>
      <c r="O50" s="60"/>
      <c r="P50" s="34"/>
      <c r="Q50" s="77"/>
      <c r="R50" s="78"/>
      <c r="S50" s="79"/>
      <c r="T50" s="34"/>
      <c r="U50" s="34"/>
      <c r="V50" s="34"/>
      <c r="W50" s="34"/>
    </row>
    <row r="51" customHeight="1" spans="2:23">
      <c r="B51" s="38" t="s">
        <v>35</v>
      </c>
      <c r="C51" s="38"/>
      <c r="D51" s="38"/>
      <c r="E51" s="38"/>
      <c r="F51" s="38"/>
      <c r="G51" s="38"/>
      <c r="H51" s="38"/>
      <c r="I51" s="38"/>
      <c r="J51" s="38"/>
      <c r="N51" s="59"/>
      <c r="O51" s="60"/>
      <c r="P51" s="34"/>
      <c r="Q51" s="77"/>
      <c r="R51" s="78"/>
      <c r="S51" s="79"/>
      <c r="T51" s="34"/>
      <c r="U51" s="34"/>
      <c r="V51" s="34"/>
      <c r="W51" s="34"/>
    </row>
    <row r="52" ht="15.75" customHeight="1" spans="2:23">
      <c r="B52" s="39" t="s">
        <v>36</v>
      </c>
      <c r="C52" s="39"/>
      <c r="D52" s="39"/>
      <c r="E52" s="39"/>
      <c r="F52" s="39"/>
      <c r="G52" s="39"/>
      <c r="H52" s="39"/>
      <c r="I52" s="39"/>
      <c r="J52" s="39"/>
      <c r="N52" s="59"/>
      <c r="O52" s="60"/>
      <c r="P52" s="34"/>
      <c r="Q52" s="77"/>
      <c r="R52" s="78"/>
      <c r="S52" s="79"/>
      <c r="T52" s="34"/>
      <c r="U52" s="34"/>
      <c r="V52" s="34"/>
      <c r="W52" s="34"/>
    </row>
    <row r="53" ht="25.15" customHeight="1" spans="2:23">
      <c r="B53" s="34"/>
      <c r="C53" s="34"/>
      <c r="D53" s="34"/>
      <c r="E53" s="40"/>
      <c r="F53" s="34"/>
      <c r="G53" s="34"/>
      <c r="H53" s="41"/>
      <c r="I53" s="41"/>
      <c r="J53" s="34"/>
      <c r="N53" s="59"/>
      <c r="O53" s="60"/>
      <c r="P53" s="34"/>
      <c r="Q53" s="77"/>
      <c r="R53" s="78"/>
      <c r="S53" s="79"/>
      <c r="T53" s="34"/>
      <c r="U53" s="34"/>
      <c r="V53" s="34"/>
      <c r="W53" s="34"/>
    </row>
    <row r="54" ht="24.25" customHeight="1" spans="2:23">
      <c r="B54" s="42" t="s">
        <v>37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34"/>
      <c r="N54" s="61"/>
      <c r="O54" s="60"/>
      <c r="P54" s="34"/>
      <c r="Q54" s="77"/>
      <c r="R54" s="78"/>
      <c r="S54" s="79"/>
      <c r="T54" s="34"/>
      <c r="U54" s="34"/>
      <c r="V54" s="34"/>
      <c r="W54" s="34"/>
    </row>
    <row r="55" ht="54.75" customHeight="1" spans="2:23">
      <c r="B55" s="43" t="s">
        <v>31</v>
      </c>
      <c r="C55" s="43"/>
      <c r="D55" s="43"/>
      <c r="E55" s="43"/>
      <c r="F55" s="43"/>
      <c r="G55" s="44" t="s">
        <v>38</v>
      </c>
      <c r="H55" s="44" t="s">
        <v>39</v>
      </c>
      <c r="I55" s="44" t="s">
        <v>40</v>
      </c>
      <c r="J55" s="44" t="s">
        <v>41</v>
      </c>
      <c r="K55" s="44" t="s">
        <v>42</v>
      </c>
      <c r="L55" s="44" t="s">
        <v>43</v>
      </c>
      <c r="M55" s="34"/>
      <c r="N55" s="62"/>
      <c r="O55" s="60"/>
      <c r="P55" s="34"/>
      <c r="Q55" s="77"/>
      <c r="R55" s="78"/>
      <c r="S55" s="79"/>
      <c r="T55" s="34"/>
      <c r="U55" s="34"/>
      <c r="V55" s="34"/>
      <c r="W55" s="34"/>
    </row>
    <row r="56" ht="54.75" customHeight="1" spans="2:23">
      <c r="B56" s="45" t="s">
        <v>44</v>
      </c>
      <c r="C56" s="45"/>
      <c r="D56" s="45"/>
      <c r="E56" s="45"/>
      <c r="F56" s="45"/>
      <c r="G56" s="46">
        <v>1175800.56</v>
      </c>
      <c r="H56" s="47" t="s">
        <v>45</v>
      </c>
      <c r="I56" s="97" t="s">
        <v>46</v>
      </c>
      <c r="J56" s="63" t="s">
        <v>47</v>
      </c>
      <c r="K56" s="63" t="s">
        <v>47</v>
      </c>
      <c r="L56" s="47" t="s">
        <v>48</v>
      </c>
      <c r="M56" s="34"/>
      <c r="N56" s="62"/>
      <c r="O56" s="60"/>
      <c r="P56" s="64"/>
      <c r="Q56" s="68"/>
      <c r="R56" s="68"/>
      <c r="S56" s="68"/>
      <c r="T56" s="34"/>
      <c r="U56" s="34"/>
      <c r="V56" s="34"/>
      <c r="W56" s="34"/>
    </row>
    <row r="57" ht="54.75" customHeight="1" spans="2:23">
      <c r="B57" s="45" t="s">
        <v>44</v>
      </c>
      <c r="C57" s="45"/>
      <c r="D57" s="45"/>
      <c r="E57" s="45"/>
      <c r="F57" s="45"/>
      <c r="G57" s="46">
        <v>1175800.56</v>
      </c>
      <c r="H57" s="47" t="s">
        <v>45</v>
      </c>
      <c r="I57" s="97" t="s">
        <v>46</v>
      </c>
      <c r="J57" s="65" t="s">
        <v>49</v>
      </c>
      <c r="K57" s="65" t="s">
        <v>49</v>
      </c>
      <c r="L57" s="47" t="s">
        <v>48</v>
      </c>
      <c r="M57" s="34"/>
      <c r="N57" s="62"/>
      <c r="O57" s="60"/>
      <c r="P57" s="64"/>
      <c r="Q57" s="68"/>
      <c r="R57" s="68"/>
      <c r="S57" s="68"/>
      <c r="T57" s="34"/>
      <c r="U57" s="34"/>
      <c r="V57" s="34"/>
      <c r="W57" s="34"/>
    </row>
    <row r="58" ht="90" customHeight="1" spans="2:23">
      <c r="B58" s="45" t="s">
        <v>50</v>
      </c>
      <c r="C58" s="45"/>
      <c r="D58" s="45"/>
      <c r="E58" s="45"/>
      <c r="F58" s="45"/>
      <c r="G58" s="46">
        <v>12617.27</v>
      </c>
      <c r="H58" s="47"/>
      <c r="I58" s="66" t="s">
        <v>51</v>
      </c>
      <c r="J58" s="65" t="s">
        <v>49</v>
      </c>
      <c r="K58" s="65" t="s">
        <v>49</v>
      </c>
      <c r="L58" s="67" t="s">
        <v>52</v>
      </c>
      <c r="M58" s="34"/>
      <c r="N58" s="62"/>
      <c r="O58" s="60"/>
      <c r="P58" s="64"/>
      <c r="Q58" s="68"/>
      <c r="R58" s="68"/>
      <c r="S58" s="68"/>
      <c r="T58" s="34"/>
      <c r="U58" s="34"/>
      <c r="V58" s="34"/>
      <c r="W58" s="34"/>
    </row>
    <row r="59" ht="54.75" customHeight="1" spans="2:23">
      <c r="B59" s="45" t="s">
        <v>53</v>
      </c>
      <c r="C59" s="45"/>
      <c r="D59" s="45"/>
      <c r="E59" s="45"/>
      <c r="F59" s="45"/>
      <c r="G59" s="46">
        <f>SUM(G56:G58)</f>
        <v>2364218.39</v>
      </c>
      <c r="H59" s="47"/>
      <c r="I59" s="47"/>
      <c r="J59" s="63"/>
      <c r="K59" s="63"/>
      <c r="L59" s="47"/>
      <c r="M59" s="34"/>
      <c r="N59" s="62"/>
      <c r="O59" s="60"/>
      <c r="P59" s="64"/>
      <c r="Q59" s="68"/>
      <c r="R59" s="68"/>
      <c r="S59" s="68"/>
      <c r="T59" s="34"/>
      <c r="U59" s="34"/>
      <c r="V59" s="34"/>
      <c r="W59" s="34"/>
    </row>
    <row r="60" ht="22.35" customHeight="1" spans="2:23">
      <c r="B60" s="48"/>
      <c r="C60" s="48"/>
      <c r="D60" s="48"/>
      <c r="E60" s="48"/>
      <c r="F60" s="48"/>
      <c r="G60" s="48"/>
      <c r="H60" s="48"/>
      <c r="I60" s="68"/>
      <c r="J60" s="48"/>
      <c r="K60" s="48"/>
      <c r="L60" s="48"/>
      <c r="M60" s="34"/>
      <c r="N60" s="34"/>
      <c r="O60" s="34"/>
      <c r="P60" s="34"/>
      <c r="Q60" s="48"/>
      <c r="R60" s="34"/>
      <c r="S60" s="80"/>
      <c r="T60" s="34"/>
      <c r="U60" s="34"/>
      <c r="V60" s="34"/>
      <c r="W60" s="34"/>
    </row>
    <row r="61" ht="19.55" customHeight="1" spans="2:23">
      <c r="B61" s="49" t="s">
        <v>54</v>
      </c>
      <c r="C61" s="49"/>
      <c r="D61" s="48"/>
      <c r="E61" s="48"/>
      <c r="F61" s="48"/>
      <c r="G61" s="48"/>
      <c r="H61" s="48"/>
      <c r="I61" s="68"/>
      <c r="J61" s="48"/>
      <c r="K61" s="48"/>
      <c r="L61" s="48"/>
      <c r="M61" s="34"/>
      <c r="N61" s="34"/>
      <c r="O61" s="34"/>
      <c r="P61" s="34"/>
      <c r="Q61" s="48"/>
      <c r="R61" s="34"/>
      <c r="S61" s="80"/>
      <c r="T61" s="34"/>
      <c r="U61" s="34"/>
      <c r="V61" s="34"/>
      <c r="W61" s="34"/>
    </row>
    <row r="62" ht="391" customHeight="1" spans="2:23">
      <c r="B62" s="50" t="s">
        <v>55</v>
      </c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69"/>
      <c r="N62" s="69"/>
      <c r="O62" s="69"/>
      <c r="P62" s="69"/>
      <c r="Q62" s="34"/>
      <c r="R62" s="34"/>
      <c r="S62" s="80"/>
      <c r="T62" s="34"/>
      <c r="U62" s="34"/>
      <c r="V62" s="34"/>
      <c r="W62" s="34"/>
    </row>
    <row r="63" ht="165" customHeight="1" spans="2:23">
      <c r="B63" s="51" t="s">
        <v>56</v>
      </c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34"/>
      <c r="N63" s="34"/>
      <c r="O63" s="34"/>
      <c r="P63" s="34"/>
      <c r="Q63" s="34"/>
      <c r="R63" s="34"/>
      <c r="S63" s="80"/>
      <c r="T63" s="34"/>
      <c r="U63" s="34"/>
      <c r="V63" s="34"/>
      <c r="W63" s="34"/>
    </row>
    <row r="64" ht="49" customHeight="1" spans="2:23">
      <c r="B64" s="52" t="s">
        <v>57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34"/>
      <c r="N64" s="34"/>
      <c r="O64" s="34"/>
      <c r="P64" s="34"/>
      <c r="Q64" s="34"/>
      <c r="R64" s="34"/>
      <c r="S64" s="80"/>
      <c r="T64" s="34"/>
      <c r="U64" s="34"/>
      <c r="V64" s="34"/>
      <c r="W64" s="34"/>
    </row>
    <row r="65" ht="300" customHeight="1" spans="2:23">
      <c r="B65" s="52" t="s">
        <v>58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34"/>
      <c r="N65" s="34"/>
      <c r="O65" s="34"/>
      <c r="P65" s="34"/>
      <c r="Q65" s="34"/>
      <c r="R65" s="34"/>
      <c r="S65" s="80"/>
      <c r="T65" s="34"/>
      <c r="U65" s="34"/>
      <c r="V65" s="34"/>
      <c r="W65" s="34"/>
    </row>
    <row r="66" ht="218" customHeight="1" spans="2:23">
      <c r="B66" s="50" t="s">
        <v>59</v>
      </c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34"/>
      <c r="N66" s="34"/>
      <c r="O66" s="34"/>
      <c r="P66" s="34"/>
      <c r="Q66" s="34"/>
      <c r="R66" s="34"/>
      <c r="S66" s="80"/>
      <c r="T66" s="34"/>
      <c r="U66" s="34"/>
      <c r="V66" s="34"/>
      <c r="W66" s="34"/>
    </row>
    <row r="67" ht="128" customHeight="1" spans="2:23">
      <c r="B67" s="50" t="s">
        <v>60</v>
      </c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34"/>
      <c r="N67" s="34"/>
      <c r="O67" s="34"/>
      <c r="P67" s="34"/>
      <c r="Q67" s="34"/>
      <c r="R67" s="34"/>
      <c r="S67" s="80"/>
      <c r="T67" s="34"/>
      <c r="U67" s="34"/>
      <c r="V67" s="34"/>
      <c r="W67" s="34"/>
    </row>
    <row r="68" ht="20.5" customHeight="1" spans="2:23">
      <c r="B68" s="34"/>
      <c r="C68" s="34"/>
      <c r="D68" s="34"/>
      <c r="E68" s="34"/>
      <c r="F68" s="34"/>
      <c r="G68" s="34"/>
      <c r="H68" s="41"/>
      <c r="I68" s="41"/>
      <c r="J68" s="34"/>
      <c r="K68" s="34"/>
      <c r="L68" s="34"/>
      <c r="M68" s="34"/>
      <c r="N68" s="34"/>
      <c r="O68" s="34"/>
      <c r="P68" s="34"/>
      <c r="Q68" s="34"/>
      <c r="R68" s="95"/>
      <c r="S68" s="95"/>
      <c r="T68" s="95"/>
      <c r="U68" s="95"/>
      <c r="V68" s="34"/>
      <c r="W68" s="34"/>
    </row>
    <row r="69" ht="54.75" customHeight="1" spans="2:23">
      <c r="B69" s="82" t="s">
        <v>61</v>
      </c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34"/>
      <c r="N69" s="34"/>
      <c r="O69" s="34"/>
      <c r="P69" s="34"/>
      <c r="Q69" s="34"/>
      <c r="R69" s="95"/>
      <c r="S69" s="95"/>
      <c r="T69" s="95"/>
      <c r="U69" s="95"/>
      <c r="V69" s="34"/>
      <c r="W69" s="34"/>
    </row>
    <row r="70" ht="54.75" customHeight="1" spans="2:23">
      <c r="B70" s="43" t="s">
        <v>40</v>
      </c>
      <c r="C70" s="43"/>
      <c r="D70" s="83" t="s">
        <v>62</v>
      </c>
      <c r="E70" s="43" t="s">
        <v>63</v>
      </c>
      <c r="F70" s="43"/>
      <c r="G70" s="43" t="s">
        <v>64</v>
      </c>
      <c r="H70" s="43" t="s">
        <v>65</v>
      </c>
      <c r="I70" s="43" t="s">
        <v>66</v>
      </c>
      <c r="J70" s="43" t="s">
        <v>67</v>
      </c>
      <c r="K70" s="43"/>
      <c r="L70" s="43" t="s">
        <v>68</v>
      </c>
      <c r="M70" s="34"/>
      <c r="N70" s="34"/>
      <c r="O70" s="34"/>
      <c r="P70" s="34"/>
      <c r="Q70" s="34"/>
      <c r="R70" s="95"/>
      <c r="S70" s="95"/>
      <c r="T70" s="95"/>
      <c r="U70" s="95"/>
      <c r="V70" s="34"/>
      <c r="W70" s="34"/>
    </row>
    <row r="71" ht="44.75" customHeight="1" spans="2:23">
      <c r="B71" s="84" t="s">
        <v>69</v>
      </c>
      <c r="C71" s="84"/>
      <c r="D71" s="85">
        <v>45701</v>
      </c>
      <c r="E71" s="55" t="s">
        <v>70</v>
      </c>
      <c r="F71" s="55"/>
      <c r="G71" s="55">
        <v>4</v>
      </c>
      <c r="H71" s="55">
        <v>15000100</v>
      </c>
      <c r="I71" s="55" t="s">
        <v>71</v>
      </c>
      <c r="J71" s="55" t="s">
        <v>72</v>
      </c>
      <c r="K71" s="55"/>
      <c r="L71" s="92" t="s">
        <v>73</v>
      </c>
      <c r="M71" s="34"/>
      <c r="N71" s="34"/>
      <c r="O71" s="34"/>
      <c r="P71" s="34"/>
      <c r="Q71" s="34"/>
      <c r="R71" s="95"/>
      <c r="S71" s="95"/>
      <c r="T71" s="95"/>
      <c r="U71" s="95"/>
      <c r="V71" s="34"/>
      <c r="W71" s="34"/>
    </row>
    <row r="72" ht="28.9" customHeight="1" spans="2:23">
      <c r="B72" s="84" t="s">
        <v>74</v>
      </c>
      <c r="C72" s="84"/>
      <c r="D72" s="85">
        <v>45796</v>
      </c>
      <c r="E72" s="86" t="s">
        <v>75</v>
      </c>
      <c r="F72" s="86"/>
      <c r="G72" s="55">
        <v>4</v>
      </c>
      <c r="H72" s="55">
        <v>15000100</v>
      </c>
      <c r="I72" s="55" t="s">
        <v>71</v>
      </c>
      <c r="J72" s="86" t="s">
        <v>76</v>
      </c>
      <c r="K72" s="86"/>
      <c r="L72" s="93">
        <v>1544905.14</v>
      </c>
      <c r="M72" s="34"/>
      <c r="N72" s="34"/>
      <c r="O72" s="34"/>
      <c r="P72" s="34"/>
      <c r="Q72" s="34"/>
      <c r="R72" s="95"/>
      <c r="S72" s="95"/>
      <c r="T72" s="95"/>
      <c r="U72" s="95"/>
      <c r="V72" s="34"/>
      <c r="W72" s="34"/>
    </row>
    <row r="73" ht="26.1" customHeight="1" spans="2:23">
      <c r="B73" s="87"/>
      <c r="C73" s="87"/>
      <c r="D73" s="87"/>
      <c r="E73" s="87"/>
      <c r="F73" s="87"/>
      <c r="G73" s="87"/>
      <c r="H73" s="88"/>
      <c r="I73" s="88"/>
      <c r="J73" s="88"/>
      <c r="K73" s="88"/>
      <c r="L73" s="88"/>
      <c r="M73" s="34"/>
      <c r="N73" s="34"/>
      <c r="O73" s="34"/>
      <c r="P73" s="34"/>
      <c r="Q73" s="34"/>
      <c r="R73" s="95"/>
      <c r="S73" s="95"/>
      <c r="T73" s="95"/>
      <c r="U73" s="95"/>
      <c r="V73" s="34"/>
      <c r="W73" s="34"/>
    </row>
    <row r="74" ht="25.15" customHeight="1" spans="2:23">
      <c r="B74" s="89" t="s">
        <v>77</v>
      </c>
      <c r="C74" s="89"/>
      <c r="D74" s="89"/>
      <c r="E74" s="89"/>
      <c r="F74" s="89"/>
      <c r="G74" s="89"/>
      <c r="H74" s="89"/>
      <c r="I74" s="89"/>
      <c r="J74" s="89"/>
      <c r="K74" s="89"/>
      <c r="L74" s="94">
        <v>7744905.14</v>
      </c>
      <c r="M74" s="34"/>
      <c r="N74" s="34"/>
      <c r="O74" s="34"/>
      <c r="P74" s="34"/>
      <c r="Q74" s="34"/>
      <c r="R74" s="95"/>
      <c r="S74" s="95"/>
      <c r="T74" s="95"/>
      <c r="U74" s="95"/>
      <c r="V74" s="34"/>
      <c r="W74" s="34"/>
    </row>
    <row r="75" ht="13.95" customHeight="1" spans="2:23">
      <c r="B75" s="69" t="s">
        <v>78</v>
      </c>
      <c r="C75" s="69"/>
      <c r="D75" s="69"/>
      <c r="E75" s="69"/>
      <c r="F75" s="69"/>
      <c r="G75" s="69"/>
      <c r="H75" s="69"/>
      <c r="I75" s="69"/>
      <c r="J75" s="69"/>
      <c r="K75" s="69"/>
      <c r="L75" s="34"/>
      <c r="M75" s="34"/>
      <c r="N75" s="34"/>
      <c r="O75" s="34"/>
      <c r="P75" s="34"/>
      <c r="Q75" s="34"/>
      <c r="R75" s="95"/>
      <c r="S75" s="95"/>
      <c r="T75" s="95"/>
      <c r="U75" s="95"/>
      <c r="V75" s="34"/>
      <c r="W75" s="34"/>
    </row>
    <row r="76" ht="54.75" customHeight="1" spans="2:23">
      <c r="B76" s="34"/>
      <c r="C76" s="34"/>
      <c r="D76" s="34"/>
      <c r="E76" s="34"/>
      <c r="F76" s="34"/>
      <c r="G76" s="34"/>
      <c r="H76" s="41"/>
      <c r="I76" s="41"/>
      <c r="J76" s="34"/>
      <c r="K76" s="34"/>
      <c r="L76" s="34"/>
      <c r="M76" s="34"/>
      <c r="N76" s="34"/>
      <c r="O76" s="34"/>
      <c r="P76" s="34"/>
      <c r="Q76" s="34"/>
      <c r="R76" s="95"/>
      <c r="S76" s="95"/>
      <c r="T76" s="95"/>
      <c r="U76" s="95"/>
      <c r="V76" s="34"/>
      <c r="W76" s="34"/>
    </row>
    <row r="77" ht="54.75" customHeight="1" spans="2:23">
      <c r="B77" s="34"/>
      <c r="C77" s="34"/>
      <c r="D77" s="34"/>
      <c r="E77" s="34"/>
      <c r="F77" s="34"/>
      <c r="G77" s="34"/>
      <c r="H77" s="41"/>
      <c r="I77" s="41"/>
      <c r="J77" s="34"/>
      <c r="K77" s="34"/>
      <c r="L77" s="34"/>
      <c r="M77" s="34"/>
      <c r="N77" s="34"/>
      <c r="O77" s="34"/>
      <c r="P77" s="34"/>
      <c r="Q77" s="34"/>
      <c r="R77" s="95"/>
      <c r="S77" s="95"/>
      <c r="T77" s="95"/>
      <c r="U77" s="95"/>
      <c r="V77" s="34"/>
      <c r="W77" s="34"/>
    </row>
    <row r="78" ht="54.75" customHeight="1" spans="2:23">
      <c r="B78" s="34"/>
      <c r="C78" s="34"/>
      <c r="D78" s="34"/>
      <c r="E78" s="34"/>
      <c r="F78" s="34"/>
      <c r="G78" s="34"/>
      <c r="H78" s="41"/>
      <c r="I78" s="41"/>
      <c r="J78" s="34"/>
      <c r="K78" s="34"/>
      <c r="L78" s="34"/>
      <c r="M78" s="34"/>
      <c r="N78" s="34"/>
      <c r="O78" s="34"/>
      <c r="P78" s="34"/>
      <c r="Q78" s="34"/>
      <c r="R78" s="95"/>
      <c r="S78" s="95"/>
      <c r="T78" s="95"/>
      <c r="U78" s="95"/>
      <c r="V78" s="34"/>
      <c r="W78" s="34"/>
    </row>
    <row r="79" ht="54.75" customHeight="1" spans="2:23">
      <c r="B79" s="34"/>
      <c r="C79" s="34"/>
      <c r="D79" s="34"/>
      <c r="E79" s="34"/>
      <c r="F79" s="34"/>
      <c r="G79" s="34"/>
      <c r="H79" s="41"/>
      <c r="I79" s="41"/>
      <c r="J79" s="34"/>
      <c r="K79" s="34"/>
      <c r="L79" s="34"/>
      <c r="M79" s="34"/>
      <c r="N79" s="34"/>
      <c r="O79" s="34"/>
      <c r="P79" s="34"/>
      <c r="Q79" s="34"/>
      <c r="R79" s="95"/>
      <c r="S79" s="95"/>
      <c r="T79" s="95"/>
      <c r="U79" s="95"/>
      <c r="V79" s="34"/>
      <c r="W79" s="34"/>
    </row>
    <row r="80" ht="54.75" customHeight="1" spans="2:23">
      <c r="B80" s="34"/>
      <c r="C80" s="34"/>
      <c r="D80" s="34"/>
      <c r="E80" s="34"/>
      <c r="F80" s="34"/>
      <c r="G80" s="34"/>
      <c r="H80" s="41"/>
      <c r="I80" s="41"/>
      <c r="J80" s="34"/>
      <c r="K80" s="34"/>
      <c r="L80" s="34"/>
      <c r="M80" s="34"/>
      <c r="N80" s="34"/>
      <c r="O80" s="34"/>
      <c r="P80" s="34"/>
      <c r="Q80" s="34"/>
      <c r="R80" s="95"/>
      <c r="S80" s="95"/>
      <c r="T80" s="95"/>
      <c r="U80" s="95"/>
      <c r="V80" s="34"/>
      <c r="W80" s="34"/>
    </row>
    <row r="81" ht="54.75" customHeight="1" spans="2:23">
      <c r="B81" s="34"/>
      <c r="C81" s="34"/>
      <c r="D81" s="34"/>
      <c r="E81" s="34"/>
      <c r="F81" s="34"/>
      <c r="G81" s="34"/>
      <c r="H81" s="41"/>
      <c r="I81" s="41"/>
      <c r="J81" s="34"/>
      <c r="K81" s="34"/>
      <c r="L81" s="34"/>
      <c r="M81" s="34"/>
      <c r="N81" s="34"/>
      <c r="O81" s="34"/>
      <c r="P81" s="34"/>
      <c r="Q81" s="34"/>
      <c r="R81" s="95"/>
      <c r="S81" s="95"/>
      <c r="T81" s="95"/>
      <c r="U81" s="95"/>
      <c r="V81" s="34"/>
      <c r="W81" s="34"/>
    </row>
    <row r="82" ht="54.75" customHeight="1" spans="2:23">
      <c r="B82" s="34"/>
      <c r="C82" s="34"/>
      <c r="D82" s="34"/>
      <c r="E82" s="34"/>
      <c r="F82" s="34"/>
      <c r="G82" s="34"/>
      <c r="H82" s="41"/>
      <c r="I82" s="41"/>
      <c r="J82" s="34"/>
      <c r="K82" s="34"/>
      <c r="L82" s="34"/>
      <c r="M82" s="34"/>
      <c r="N82" s="34"/>
      <c r="O82" s="34"/>
      <c r="P82" s="34"/>
      <c r="Q82" s="34"/>
      <c r="R82" s="34"/>
      <c r="S82" s="80"/>
      <c r="T82" s="34"/>
      <c r="U82" s="34"/>
      <c r="V82" s="34"/>
      <c r="W82" s="34"/>
    </row>
    <row r="83" ht="54.75" customHeight="1" spans="2:23">
      <c r="B83" s="34"/>
      <c r="C83" s="34"/>
      <c r="D83" s="34"/>
      <c r="E83" s="34"/>
      <c r="F83" s="34"/>
      <c r="G83" s="34"/>
      <c r="H83" s="41"/>
      <c r="I83" s="41"/>
      <c r="J83" s="34"/>
      <c r="K83" s="34"/>
      <c r="L83" s="34"/>
      <c r="M83" s="34"/>
      <c r="N83" s="34"/>
      <c r="O83" s="34"/>
      <c r="P83" s="34"/>
      <c r="Q83" s="34"/>
      <c r="R83" s="34"/>
      <c r="S83" s="80"/>
      <c r="T83" s="34"/>
      <c r="U83" s="34"/>
      <c r="V83" s="34"/>
      <c r="W83" s="34"/>
    </row>
    <row r="84" ht="54.75" customHeight="1" spans="2:23">
      <c r="B84" s="34"/>
      <c r="C84" s="34"/>
      <c r="D84" s="34"/>
      <c r="E84" s="34"/>
      <c r="F84" s="34"/>
      <c r="G84" s="34"/>
      <c r="H84" s="41"/>
      <c r="I84" s="41"/>
      <c r="J84" s="34"/>
      <c r="K84" s="34"/>
      <c r="L84" s="34"/>
      <c r="M84" s="34"/>
      <c r="N84" s="34"/>
      <c r="O84" s="34"/>
      <c r="P84" s="34"/>
      <c r="Q84" s="34"/>
      <c r="R84" s="34"/>
      <c r="S84" s="80"/>
      <c r="T84" s="34"/>
      <c r="U84" s="34"/>
      <c r="V84" s="34"/>
      <c r="W84" s="34"/>
    </row>
    <row r="85" ht="54.75" customHeight="1" spans="2:23">
      <c r="B85" s="34"/>
      <c r="C85" s="34"/>
      <c r="D85" s="34"/>
      <c r="E85" s="34"/>
      <c r="F85" s="34"/>
      <c r="G85" s="34"/>
      <c r="H85" s="41"/>
      <c r="I85" s="41"/>
      <c r="J85" s="34"/>
      <c r="K85" s="34"/>
      <c r="L85" s="34"/>
      <c r="M85" s="34"/>
      <c r="N85" s="34"/>
      <c r="O85" s="34"/>
      <c r="P85" s="34"/>
      <c r="Q85" s="34"/>
      <c r="R85" s="34"/>
      <c r="S85" s="80"/>
      <c r="T85" s="34"/>
      <c r="U85" s="34"/>
      <c r="V85" s="34"/>
      <c r="W85" s="34"/>
    </row>
    <row r="86" ht="54.75" customHeight="1" spans="2:23">
      <c r="B86" s="34"/>
      <c r="C86" s="34"/>
      <c r="D86" s="34"/>
      <c r="E86" s="34"/>
      <c r="F86" s="34"/>
      <c r="G86" s="34"/>
      <c r="H86" s="41"/>
      <c r="I86" s="41"/>
      <c r="J86" s="34"/>
      <c r="K86" s="34"/>
      <c r="L86" s="34"/>
      <c r="M86" s="34"/>
      <c r="N86" s="34"/>
      <c r="O86" s="34"/>
      <c r="P86" s="34"/>
      <c r="Q86" s="34"/>
      <c r="R86" s="34"/>
      <c r="S86" s="80"/>
      <c r="T86" s="34"/>
      <c r="U86" s="34"/>
      <c r="V86" s="34"/>
      <c r="W86" s="34"/>
    </row>
    <row r="87" ht="54.75" customHeight="1" spans="2:23">
      <c r="B87" s="34"/>
      <c r="C87" s="34"/>
      <c r="D87" s="34"/>
      <c r="E87" s="34"/>
      <c r="F87" s="34"/>
      <c r="G87" s="34"/>
      <c r="H87" s="41"/>
      <c r="I87" s="41"/>
      <c r="J87" s="34"/>
      <c r="K87" s="34"/>
      <c r="L87" s="34"/>
      <c r="M87" s="34"/>
      <c r="N87" s="34"/>
      <c r="O87" s="34"/>
      <c r="P87" s="34"/>
      <c r="Q87" s="34"/>
      <c r="R87" s="34"/>
      <c r="S87" s="80"/>
      <c r="T87" s="34"/>
      <c r="U87" s="34"/>
      <c r="V87" s="34"/>
      <c r="W87" s="34"/>
    </row>
    <row r="88" ht="54.75" customHeight="1" spans="2:23">
      <c r="B88" s="34"/>
      <c r="C88" s="34"/>
      <c r="D88" s="34"/>
      <c r="E88" s="34"/>
      <c r="F88" s="34"/>
      <c r="G88" s="34"/>
      <c r="H88" s="41"/>
      <c r="I88" s="41"/>
      <c r="J88" s="34"/>
      <c r="K88" s="34"/>
      <c r="L88" s="34"/>
      <c r="M88" s="34"/>
      <c r="N88" s="34"/>
      <c r="O88" s="34"/>
      <c r="P88" s="34"/>
      <c r="Q88" s="34"/>
      <c r="R88" s="34"/>
      <c r="S88" s="80"/>
      <c r="T88" s="34"/>
      <c r="U88" s="34"/>
      <c r="V88" s="34"/>
      <c r="W88" s="34"/>
    </row>
    <row r="89" ht="54.75" customHeight="1" spans="2:23">
      <c r="B89" s="34"/>
      <c r="C89" s="34"/>
      <c r="D89" s="34"/>
      <c r="E89" s="34"/>
      <c r="F89" s="34"/>
      <c r="G89" s="34"/>
      <c r="H89" s="41"/>
      <c r="I89" s="41"/>
      <c r="J89" s="34"/>
      <c r="K89" s="34"/>
      <c r="L89" s="34"/>
      <c r="M89" s="34"/>
      <c r="N89" s="34"/>
      <c r="O89" s="34"/>
      <c r="P89" s="34"/>
      <c r="Q89" s="34"/>
      <c r="R89" s="34"/>
      <c r="S89" s="80"/>
      <c r="T89" s="34"/>
      <c r="U89" s="34"/>
      <c r="V89" s="34"/>
      <c r="W89" s="34"/>
    </row>
    <row r="90" ht="54.75" customHeight="1" spans="2:23">
      <c r="B90" s="34"/>
      <c r="C90" s="34"/>
      <c r="D90" s="34"/>
      <c r="E90" s="34"/>
      <c r="F90" s="34"/>
      <c r="G90" s="34"/>
      <c r="H90" s="41"/>
      <c r="I90" s="41"/>
      <c r="J90" s="34"/>
      <c r="K90" s="34"/>
      <c r="L90" s="34"/>
      <c r="M90" s="34"/>
      <c r="N90" s="34"/>
      <c r="O90" s="34"/>
      <c r="P90" s="34"/>
      <c r="Q90" s="34"/>
      <c r="R90" s="34"/>
      <c r="S90" s="80"/>
      <c r="T90" s="34"/>
      <c r="U90" s="34"/>
      <c r="V90" s="34"/>
      <c r="W90" s="34"/>
    </row>
    <row r="91" ht="54.75" customHeight="1" spans="2:23">
      <c r="B91" s="90"/>
      <c r="C91" s="90"/>
      <c r="D91" s="90"/>
      <c r="E91" s="90"/>
      <c r="F91" s="90"/>
      <c r="G91" s="90"/>
      <c r="H91" s="91"/>
      <c r="I91" s="91"/>
      <c r="J91" s="90"/>
      <c r="K91" s="90"/>
      <c r="L91" s="90"/>
      <c r="M91" s="90"/>
      <c r="N91" s="90"/>
      <c r="O91" s="90"/>
      <c r="P91" s="90"/>
      <c r="Q91" s="90"/>
      <c r="R91" s="90"/>
      <c r="S91" s="96"/>
      <c r="T91" s="90"/>
      <c r="U91" s="90"/>
      <c r="V91" s="90"/>
      <c r="W91" s="90"/>
    </row>
    <row r="92" ht="54.75" customHeight="1" spans="2:23">
      <c r="B92" s="90"/>
      <c r="C92" s="90"/>
      <c r="D92" s="90"/>
      <c r="E92" s="90"/>
      <c r="F92" s="90"/>
      <c r="G92" s="90"/>
      <c r="H92" s="91"/>
      <c r="I92" s="91"/>
      <c r="J92" s="90"/>
      <c r="K92" s="90"/>
      <c r="L92" s="90"/>
      <c r="M92" s="90"/>
      <c r="N92" s="90"/>
      <c r="O92" s="90"/>
      <c r="P92" s="90"/>
      <c r="Q92" s="90"/>
      <c r="R92" s="90"/>
      <c r="S92" s="96"/>
      <c r="T92" s="90"/>
      <c r="U92" s="90"/>
      <c r="V92" s="90"/>
      <c r="W92" s="90"/>
    </row>
    <row r="93" ht="54.75" customHeight="1" spans="2:23">
      <c r="B93" s="90"/>
      <c r="C93" s="90"/>
      <c r="D93" s="90"/>
      <c r="E93" s="90"/>
      <c r="F93" s="90"/>
      <c r="G93" s="90"/>
      <c r="H93" s="91"/>
      <c r="I93" s="91"/>
      <c r="J93" s="90"/>
      <c r="K93" s="90"/>
      <c r="L93" s="90"/>
      <c r="M93" s="90"/>
      <c r="N93" s="90"/>
      <c r="O93" s="90"/>
      <c r="P93" s="90"/>
      <c r="Q93" s="90"/>
      <c r="R93" s="90"/>
      <c r="S93" s="96"/>
      <c r="T93" s="90"/>
      <c r="U93" s="90"/>
      <c r="V93" s="90"/>
      <c r="W93" s="90"/>
    </row>
    <row r="94" ht="54.75" customHeight="1" spans="2:23">
      <c r="B94" s="90"/>
      <c r="C94" s="90"/>
      <c r="D94" s="90"/>
      <c r="E94" s="90"/>
      <c r="F94" s="90"/>
      <c r="G94" s="90"/>
      <c r="H94" s="91"/>
      <c r="I94" s="91"/>
      <c r="J94" s="90"/>
      <c r="K94" s="90"/>
      <c r="L94" s="90"/>
      <c r="M94" s="90"/>
      <c r="N94" s="90"/>
      <c r="O94" s="90"/>
      <c r="P94" s="90"/>
      <c r="Q94" s="90"/>
      <c r="R94" s="90"/>
      <c r="S94" s="96"/>
      <c r="T94" s="90"/>
      <c r="U94" s="90"/>
      <c r="V94" s="90"/>
      <c r="W94" s="90"/>
    </row>
  </sheetData>
  <autoFilter ref="B55:L59">
    <extLst/>
  </autoFilter>
  <mergeCells count="62">
    <mergeCell ref="B1:W1"/>
    <mergeCell ref="B3:W3"/>
    <mergeCell ref="B5:W5"/>
    <mergeCell ref="B6:O6"/>
    <mergeCell ref="B7:O7"/>
    <mergeCell ref="B8:W8"/>
    <mergeCell ref="B9:O9"/>
    <mergeCell ref="B10:O10"/>
    <mergeCell ref="B11:W11"/>
    <mergeCell ref="B12:O12"/>
    <mergeCell ref="B13:W13"/>
    <mergeCell ref="B14:W14"/>
    <mergeCell ref="B15:P15"/>
    <mergeCell ref="B16:W16"/>
    <mergeCell ref="B17:W17"/>
    <mergeCell ref="B18:W18"/>
    <mergeCell ref="D19:W19"/>
    <mergeCell ref="E20:G20"/>
    <mergeCell ref="H20:J20"/>
    <mergeCell ref="L20:O20"/>
    <mergeCell ref="P20:Q20"/>
    <mergeCell ref="S20:T20"/>
    <mergeCell ref="U20:V20"/>
    <mergeCell ref="B45:J45"/>
    <mergeCell ref="B48:J48"/>
    <mergeCell ref="B49:J49"/>
    <mergeCell ref="B50:J50"/>
    <mergeCell ref="B51:J51"/>
    <mergeCell ref="B52:J52"/>
    <mergeCell ref="B54:L54"/>
    <mergeCell ref="B55:F55"/>
    <mergeCell ref="B56:F56"/>
    <mergeCell ref="B57:F57"/>
    <mergeCell ref="B58:F58"/>
    <mergeCell ref="B59:F59"/>
    <mergeCell ref="B61:C61"/>
    <mergeCell ref="B62:L62"/>
    <mergeCell ref="B63:L63"/>
    <mergeCell ref="B64:L64"/>
    <mergeCell ref="B65:L65"/>
    <mergeCell ref="B66:L66"/>
    <mergeCell ref="B67:L67"/>
    <mergeCell ref="B69:L69"/>
    <mergeCell ref="B70:C70"/>
    <mergeCell ref="E70:F70"/>
    <mergeCell ref="J70:K70"/>
    <mergeCell ref="B71:C71"/>
    <mergeCell ref="E71:F71"/>
    <mergeCell ref="J71:K71"/>
    <mergeCell ref="B72:C72"/>
    <mergeCell ref="E72:F72"/>
    <mergeCell ref="J72:K72"/>
    <mergeCell ref="B73:C73"/>
    <mergeCell ref="E73:F73"/>
    <mergeCell ref="J73:K73"/>
    <mergeCell ref="B74:K74"/>
    <mergeCell ref="B75:K75"/>
    <mergeCell ref="B19:B21"/>
    <mergeCell ref="C20:C21"/>
    <mergeCell ref="D20:D21"/>
    <mergeCell ref="W20:W21"/>
    <mergeCell ref="B46:J47"/>
  </mergeCells>
  <hyperlinks>
    <hyperlink ref="B71" r:id="rId3" display="202400010050852 "/>
    <hyperlink ref="B72" r:id="rId4" display="202400010050652 "/>
  </hyperlinks>
  <pageMargins left="0.590277777777778" right="0.511805555555556" top="0.629861111111111" bottom="0.7875" header="0.511811023622047" footer="0.315277777777778"/>
  <pageSetup paperSize="9" fitToHeight="0" orientation="landscape" horizontalDpi="300" verticalDpi="300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CRER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michellefigueiredo</cp:lastModifiedBy>
  <cp:revision>100</cp:revision>
  <dcterms:created xsi:type="dcterms:W3CDTF">2025-01-20T14:18:00Z</dcterms:created>
  <dcterms:modified xsi:type="dcterms:W3CDTF">2025-10-14T13:03:23Z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8D4E6041327D44CFB962F777F15701E8_12</vt:lpwstr>
  </property>
  <property fmtid="{D5CDD505-2E9C-101B-9397-08002B2CF9AE}" pid="3" name="KSOProductBuildVer">
    <vt:lpwstr>1046-12.2.0.13306</vt:lpwstr>
  </property>
</Properties>
</file>